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FM\2023_2024 LS\05cv_kriteria ekonomicke efektivnosti\"/>
    </mc:Choice>
  </mc:AlternateContent>
  <xr:revisionPtr revIDLastSave="0" documentId="13_ncr:1_{55B93F04-0B94-43B6-9DE1-84F101589039}" xr6:coauthVersionLast="36" xr6:coauthVersionMax="47" xr10:uidLastSave="{00000000-0000-0000-0000-000000000000}"/>
  <bookViews>
    <workbookView xWindow="0" yWindow="0" windowWidth="28800" windowHeight="13425" xr2:uid="{00000000-000D-0000-FFFF-FFFF00000000}"/>
  </bookViews>
  <sheets>
    <sheet name="List1" sheetId="1" r:id="rId1"/>
    <sheet name="List2" sheetId="4" r:id="rId2"/>
    <sheet name="Lis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C19" i="3" l="1"/>
  <c r="E19" i="3" s="1"/>
  <c r="C13" i="3"/>
  <c r="E13" i="3" s="1"/>
  <c r="C12" i="3"/>
  <c r="E12" i="3" s="1"/>
  <c r="C11" i="3"/>
  <c r="C14" i="3" s="1"/>
  <c r="E10" i="3"/>
  <c r="D10" i="3"/>
  <c r="C9" i="3"/>
  <c r="E9" i="3" s="1"/>
  <c r="E8" i="3"/>
  <c r="D8" i="3"/>
  <c r="H5" i="3"/>
  <c r="G5" i="3"/>
  <c r="F5" i="3"/>
  <c r="E5" i="3"/>
  <c r="D5" i="3"/>
  <c r="C5" i="3"/>
  <c r="E14" i="3" l="1"/>
  <c r="D14" i="3"/>
  <c r="C15" i="3"/>
  <c r="D11" i="3"/>
  <c r="D12" i="3"/>
  <c r="D13" i="3"/>
  <c r="D19" i="3"/>
  <c r="F8" i="3"/>
  <c r="F9" i="3"/>
  <c r="D9" i="3"/>
  <c r="E11" i="3"/>
  <c r="F10" i="3"/>
  <c r="F11" i="3"/>
  <c r="F12" i="3"/>
  <c r="F13" i="3"/>
  <c r="F14" i="3"/>
  <c r="F19" i="3"/>
  <c r="E15" i="3" l="1"/>
  <c r="D15" i="3"/>
  <c r="C16" i="3"/>
  <c r="F15" i="3"/>
  <c r="E16" i="3" l="1"/>
  <c r="D16" i="3"/>
  <c r="C17" i="3"/>
  <c r="F16" i="3"/>
  <c r="C18" i="3" l="1"/>
  <c r="E17" i="3"/>
  <c r="D17" i="3"/>
  <c r="F17" i="3"/>
  <c r="E18" i="3" l="1"/>
  <c r="D18" i="3"/>
  <c r="C20" i="3"/>
  <c r="F18" i="3"/>
  <c r="E20" i="3" l="1"/>
  <c r="C21" i="3"/>
  <c r="D20" i="3"/>
  <c r="F20" i="3"/>
  <c r="E21" i="3" l="1"/>
  <c r="D21" i="3"/>
  <c r="F21" i="3"/>
  <c r="F4" i="4" l="1"/>
  <c r="E4" i="4"/>
  <c r="D4" i="4"/>
</calcChain>
</file>

<file path=xl/sharedStrings.xml><?xml version="1.0" encoding="utf-8"?>
<sst xmlns="http://schemas.openxmlformats.org/spreadsheetml/2006/main" count="57" uniqueCount="36">
  <si>
    <t xml:space="preserve">3.příklad </t>
  </si>
  <si>
    <t xml:space="preserve">4.příklad </t>
  </si>
  <si>
    <t xml:space="preserve">5.příklad </t>
  </si>
  <si>
    <t>A</t>
  </si>
  <si>
    <t>B</t>
  </si>
  <si>
    <t>Kritéria ekonomické efektivnosti</t>
  </si>
  <si>
    <t>r=</t>
  </si>
  <si>
    <t>počet let</t>
  </si>
  <si>
    <t>CF</t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</si>
  <si>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0</t>
    </r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</si>
  <si>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1</t>
    </r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</si>
  <si>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2</t>
    </r>
  </si>
  <si>
    <t>Investiční výdaje na pořízení projektu jsou 3 500 000 Kč. Předpokládáte, že nová investice vám ponese budoucí každoroční čistý příjem 352 000 Kč po dobu 26 let. Oportunitní výnos z investice činí 9 %. Jaká je čistá současná hodnota investice? Jakým způsobem byste spočítali IRR bez pomoci výpočetní techniky nebo matematického softwaru?</t>
  </si>
  <si>
    <t>investice</t>
  </si>
  <si>
    <t>příjem</t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</si>
  <si>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3</t>
    </r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</si>
  <si>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4</t>
    </r>
  </si>
  <si>
    <r>
      <t>CF</t>
    </r>
    <r>
      <rPr>
        <b/>
        <vertAlign val="subscript"/>
        <sz val="11"/>
        <color indexed="8"/>
        <rFont val="Calibri"/>
        <family val="2"/>
        <charset val="238"/>
      </rPr>
      <t>5</t>
    </r>
  </si>
  <si>
    <t>B-A</t>
  </si>
  <si>
    <t>nediskont PP</t>
  </si>
  <si>
    <r>
      <t>NPV</t>
    </r>
    <r>
      <rPr>
        <vertAlign val="subscript"/>
        <sz val="11"/>
        <color indexed="8"/>
        <rFont val="Calibri"/>
        <family val="2"/>
        <charset val="238"/>
      </rPr>
      <t xml:space="preserve">A </t>
    </r>
  </si>
  <si>
    <r>
      <t>NPV</t>
    </r>
    <r>
      <rPr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</si>
  <si>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NPV</t>
    </r>
    <r>
      <rPr>
        <vertAlign val="subscript"/>
        <sz val="11"/>
        <color indexed="8"/>
        <rFont val="Calibri"/>
        <family val="2"/>
        <charset val="238"/>
      </rPr>
      <t>B-A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</si>
  <si>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 [%]</t>
  </si>
  <si>
    <t>Zhodnoťte následující investiční projekty metodou NPV a IRR, diskontní míra činí 9 % a rozložení toku hotovosti v milionech je dáno následující tabulkou.</t>
  </si>
  <si>
    <t>Zhodnoťte vzájemně se vylučující investiční projekty, je-li diskontní míra 12 % a rozložení hotovostního toku v čase je dáno následující tabulkou. Projekty zhodnoťte pomocí ročního ekvivalentního toku hotovosti. Po skončení životnosti se počítá s cyklickou obměnou zařízení.</t>
  </si>
  <si>
    <r>
      <t>CF</t>
    </r>
    <r>
      <rPr>
        <b/>
        <vertAlign val="subscript"/>
        <sz val="11"/>
        <color rgb="FF000000"/>
        <rFont val="Times New Roman"/>
        <family val="1"/>
        <charset val="238"/>
      </rPr>
      <t>0</t>
    </r>
  </si>
  <si>
    <r>
      <t>CF</t>
    </r>
    <r>
      <rPr>
        <b/>
        <vertAlign val="subscript"/>
        <sz val="11"/>
        <color rgb="FF000000"/>
        <rFont val="Times New Roman"/>
        <family val="1"/>
        <charset val="238"/>
      </rPr>
      <t>1</t>
    </r>
  </si>
  <si>
    <r>
      <t>CF</t>
    </r>
    <r>
      <rPr>
        <b/>
        <vertAlign val="subscript"/>
        <sz val="11"/>
        <color rgb="FF000000"/>
        <rFont val="Times New Roman"/>
        <family val="1"/>
        <charset val="238"/>
      </rPr>
      <t>2</t>
    </r>
  </si>
  <si>
    <r>
      <t>CF</t>
    </r>
    <r>
      <rPr>
        <b/>
        <vertAlign val="subscript"/>
        <sz val="11"/>
        <color rgb="FF000000"/>
        <rFont val="Times New Roman"/>
        <family val="1"/>
        <charset val="238"/>
      </rPr>
      <t>3</t>
    </r>
  </si>
  <si>
    <r>
      <t>CF</t>
    </r>
    <r>
      <rPr>
        <b/>
        <vertAlign val="subscript"/>
        <sz val="11"/>
        <color rgb="FF000000"/>
        <rFont val="Times New Roman"/>
        <family val="1"/>
        <charset val="238"/>
      </rPr>
      <t>4</t>
    </r>
  </si>
  <si>
    <t>-</t>
  </si>
  <si>
    <t xml:space="preserve">6.příklad </t>
  </si>
  <si>
    <t>Účetní společnost Money&amp;Gold Soft a.s. si musí vybrat mezi novými účetními softwary, které se z hlediska požadavků společnosti významně neliší, ale mají odlišnou dobu použitelnosti, avšak počítá se s cyklickou obměnou. Pořízení a správa softwaru je spojena s následujícími výdaji danými tabulkou. Jaký nový účetní software by si měla společnost zakoupit, jestliže s původním softwarem dosáhla míry výnosnosti vlastního kapitálu 9 %.</t>
  </si>
  <si>
    <t>Software A</t>
  </si>
  <si>
    <t>Software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</si>
</sst>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6" formatCode="0.000%"/>
    <numFmt numFmtId="167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vertAlign val="subscript"/>
      <sz val="11"/>
      <color indexed="8"/>
      <name val="Calibri"/>
      <family val="2"/>
      <charset val="238"/>
    </font>
    <font>
      <vertAlign val="sub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vertAlign val="subscript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0" fillId="0" borderId="0" xfId="0" applyNumberFormat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7" fontId="0" fillId="0" borderId="0" xfId="0" applyNumberFormat="1"/>
    <xf numFmtId="10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/>
    <xf numFmtId="10" fontId="0" fillId="0" borderId="0" xfId="0" applyNumberFormat="1" applyFill="1"/>
    <xf numFmtId="0" fontId="0" fillId="0" borderId="0" xfId="0" applyAlignment="1">
      <alignment wrapText="1"/>
    </xf>
    <xf numFmtId="1" fontId="0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3" fontId="0" fillId="0" borderId="0" xfId="0" applyNumberFormat="1"/>
    <xf numFmtId="3" fontId="8" fillId="0" borderId="24" xfId="0" applyNumberFormat="1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3" fontId="8" fillId="0" borderId="27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3" fontId="8" fillId="0" borderId="28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Závislost NPV na diskontu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6086593260548795E-2"/>
          <c:y val="9.0906862745098044E-2"/>
          <c:w val="0.91627921506109966"/>
          <c:h val="0.826065886984715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List3!$D$7</c:f>
              <c:strCache>
                <c:ptCount val="1"/>
                <c:pt idx="0">
                  <c:v>NPVA 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List3!$C$8:$C$21</c:f>
              <c:numCache>
                <c:formatCode>0%</c:formatCode>
                <c:ptCount val="14"/>
                <c:pt idx="0">
                  <c:v>0</c:v>
                </c:pt>
                <c:pt idx="1">
                  <c:v>0.05</c:v>
                </c:pt>
                <c:pt idx="2">
                  <c:v>0.09</c:v>
                </c:pt>
                <c:pt idx="3">
                  <c:v>0.1</c:v>
                </c:pt>
                <c:pt idx="4" formatCode="0.00%">
                  <c:v>0.13260674894892666</c:v>
                </c:pt>
                <c:pt idx="5" formatCode="0.00%">
                  <c:v>0.13898281424501757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 formatCode="0.00%">
                  <c:v>0.39357286602513319</c:v>
                </c:pt>
                <c:pt idx="12">
                  <c:v>0.39999999999999997</c:v>
                </c:pt>
                <c:pt idx="13">
                  <c:v>0.44999999999999996</c:v>
                </c:pt>
              </c:numCache>
            </c:numRef>
          </c:xVal>
          <c:yVal>
            <c:numRef>
              <c:f>List3!$D$8:$D$21</c:f>
              <c:numCache>
                <c:formatCode>#\ ##0.00\ _K_č</c:formatCode>
                <c:ptCount val="14"/>
                <c:pt idx="0">
                  <c:v>5.05</c:v>
                </c:pt>
                <c:pt idx="1">
                  <c:v>3.9006384881274974</c:v>
                </c:pt>
                <c:pt idx="2">
                  <c:v>3.1461566389752553</c:v>
                </c:pt>
                <c:pt idx="3">
                  <c:v>2.9765046475961014</c:v>
                </c:pt>
                <c:pt idx="4">
                  <c:v>2.4687714150722027</c:v>
                </c:pt>
                <c:pt idx="5">
                  <c:v>2.3769516570855798</c:v>
                </c:pt>
                <c:pt idx="6">
                  <c:v>2.2235742641434753</c:v>
                </c:pt>
                <c:pt idx="7">
                  <c:v>1.6027263374485603</c:v>
                </c:pt>
                <c:pt idx="8">
                  <c:v>1.0851680000000004</c:v>
                </c:pt>
                <c:pt idx="9">
                  <c:v>0.6493905083047613</c:v>
                </c:pt>
                <c:pt idx="10">
                  <c:v>0.27910563849915437</c:v>
                </c:pt>
                <c:pt idx="11">
                  <c:v>1.8953727476400672E-12</c:v>
                </c:pt>
                <c:pt idx="12">
                  <c:v>-3.8177545070506635E-2</c:v>
                </c:pt>
                <c:pt idx="13">
                  <c:v>-0.31214994586602618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D2-49A6-A630-31E0FC581BA4}"/>
            </c:ext>
          </c:extLst>
        </c:ser>
        <c:ser>
          <c:idx val="1"/>
          <c:order val="1"/>
          <c:tx>
            <c:strRef>
              <c:f>List3!$E$7</c:f>
              <c:strCache>
                <c:ptCount val="1"/>
                <c:pt idx="0">
                  <c:v>NPVB 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List3!$C$8:$C$21</c:f>
              <c:numCache>
                <c:formatCode>0%</c:formatCode>
                <c:ptCount val="14"/>
                <c:pt idx="0">
                  <c:v>0</c:v>
                </c:pt>
                <c:pt idx="1">
                  <c:v>0.05</c:v>
                </c:pt>
                <c:pt idx="2">
                  <c:v>0.09</c:v>
                </c:pt>
                <c:pt idx="3">
                  <c:v>0.1</c:v>
                </c:pt>
                <c:pt idx="4" formatCode="0.00%">
                  <c:v>0.13260674894892666</c:v>
                </c:pt>
                <c:pt idx="5" formatCode="0.00%">
                  <c:v>0.13898281424501757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 formatCode="0.00%">
                  <c:v>0.39357286602513319</c:v>
                </c:pt>
                <c:pt idx="12">
                  <c:v>0.39999999999999997</c:v>
                </c:pt>
                <c:pt idx="13">
                  <c:v>0.44999999999999996</c:v>
                </c:pt>
              </c:numCache>
            </c:numRef>
          </c:xVal>
          <c:yVal>
            <c:numRef>
              <c:f>List3!$E$8:$E$21</c:f>
              <c:numCache>
                <c:formatCode>#\ ##0.00\ _K_č</c:formatCode>
                <c:ptCount val="14"/>
                <c:pt idx="0">
                  <c:v>72.5</c:v>
                </c:pt>
                <c:pt idx="1">
                  <c:v>41.179086903090763</c:v>
                </c:pt>
                <c:pt idx="2">
                  <c:v>20.734480321459301</c:v>
                </c:pt>
                <c:pt idx="3">
                  <c:v>16.151405455414704</c:v>
                </c:pt>
                <c:pt idx="4">
                  <c:v>2.4687714167030776</c:v>
                </c:pt>
                <c:pt idx="5">
                  <c:v>0</c:v>
                </c:pt>
                <c:pt idx="6">
                  <c:v>-4.1198472486627509</c:v>
                </c:pt>
                <c:pt idx="7">
                  <c:v>-20.741705246913568</c:v>
                </c:pt>
                <c:pt idx="8">
                  <c:v>-34.524799999999999</c:v>
                </c:pt>
                <c:pt idx="9">
                  <c:v>-46.071700786171576</c:v>
                </c:pt>
                <c:pt idx="10">
                  <c:v>-55.836542114322725</c:v>
                </c:pt>
                <c:pt idx="11">
                  <c:v>-63.165677521487979</c:v>
                </c:pt>
                <c:pt idx="12">
                  <c:v>-64.165972511453546</c:v>
                </c:pt>
                <c:pt idx="13">
                  <c:v>-71.327727666548569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D2-49A6-A630-31E0FC581BA4}"/>
            </c:ext>
          </c:extLst>
        </c:ser>
        <c:ser>
          <c:idx val="2"/>
          <c:order val="2"/>
          <c:tx>
            <c:strRef>
              <c:f>List3!$F$7</c:f>
              <c:strCache>
                <c:ptCount val="1"/>
                <c:pt idx="0">
                  <c:v>NPVB-A 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List3!$C$8:$C$21</c:f>
              <c:numCache>
                <c:formatCode>0%</c:formatCode>
                <c:ptCount val="14"/>
                <c:pt idx="0">
                  <c:v>0</c:v>
                </c:pt>
                <c:pt idx="1">
                  <c:v>0.05</c:v>
                </c:pt>
                <c:pt idx="2">
                  <c:v>0.09</c:v>
                </c:pt>
                <c:pt idx="3">
                  <c:v>0.1</c:v>
                </c:pt>
                <c:pt idx="4" formatCode="0.00%">
                  <c:v>0.13260674894892666</c:v>
                </c:pt>
                <c:pt idx="5" formatCode="0.00%">
                  <c:v>0.13898281424501757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 formatCode="0.00%">
                  <c:v>0.39357286602513319</c:v>
                </c:pt>
                <c:pt idx="12">
                  <c:v>0.39999999999999997</c:v>
                </c:pt>
                <c:pt idx="13">
                  <c:v>0.44999999999999996</c:v>
                </c:pt>
              </c:numCache>
            </c:numRef>
          </c:xVal>
          <c:yVal>
            <c:numRef>
              <c:f>List3!$F$8:$F$21</c:f>
              <c:numCache>
                <c:formatCode>#\ ##0.00\ _K_č</c:formatCode>
                <c:ptCount val="14"/>
                <c:pt idx="0">
                  <c:v>67.450000000000017</c:v>
                </c:pt>
                <c:pt idx="1">
                  <c:v>37.278448414963236</c:v>
                </c:pt>
                <c:pt idx="2">
                  <c:v>17.588323682484059</c:v>
                </c:pt>
                <c:pt idx="3">
                  <c:v>13.174900807818602</c:v>
                </c:pt>
                <c:pt idx="4">
                  <c:v>1.6308376871165819E-9</c:v>
                </c:pt>
                <c:pt idx="5">
                  <c:v>-2.3769516570855842</c:v>
                </c:pt>
                <c:pt idx="6">
                  <c:v>-6.343421512806259</c:v>
                </c:pt>
                <c:pt idx="7">
                  <c:v>-22.344431584362141</c:v>
                </c:pt>
                <c:pt idx="8">
                  <c:v>-35.609968000000009</c:v>
                </c:pt>
                <c:pt idx="9">
                  <c:v>-46.721091294476352</c:v>
                </c:pt>
                <c:pt idx="10">
                  <c:v>-56.1156477528219</c:v>
                </c:pt>
                <c:pt idx="11">
                  <c:v>-63.165677521489883</c:v>
                </c:pt>
                <c:pt idx="12">
                  <c:v>-64.12779496638305</c:v>
                </c:pt>
                <c:pt idx="13">
                  <c:v>-71.015577720682543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D2-49A6-A630-31E0FC581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350208"/>
        <c:axId val="443345288"/>
      </c:scatterChart>
      <c:valAx>
        <c:axId val="443350208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solidFill>
            <a:schemeClr val="bg1"/>
          </a:solidFill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345288"/>
        <c:crosses val="autoZero"/>
        <c:crossBetween val="midCat"/>
      </c:valAx>
      <c:valAx>
        <c:axId val="443345288"/>
        <c:scaling>
          <c:orientation val="minMax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_K_č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3350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133351</xdr:colOff>
      <xdr:row>4</xdr:row>
      <xdr:rowOff>57150</xdr:rowOff>
    </xdr:from>
    <xdr:to>
      <xdr:col>25</xdr:col>
      <xdr:colOff>238125</xdr:colOff>
      <xdr:row>31</xdr:row>
      <xdr:rowOff>47625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0EF51B9-E20C-430A-85FF-77A2DD066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nka\Documents\Vyuka%20skola\ZPD\hotove\Kriteria%20ekonomicke%20efektivn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GRAF"/>
      <sheetName val="List3"/>
    </sheetNames>
    <sheetDataSet>
      <sheetData sheetId="0">
        <row r="50">
          <cell r="G50">
            <v>0.39357286602513319</v>
          </cell>
        </row>
        <row r="51">
          <cell r="G51">
            <v>0.13898281424501757</v>
          </cell>
        </row>
        <row r="52">
          <cell r="G52">
            <v>0.13260674894892666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6"/>
  <sheetViews>
    <sheetView tabSelected="1" workbookViewId="0">
      <selection activeCell="B38" sqref="B38:J41"/>
    </sheetView>
  </sheetViews>
  <sheetFormatPr defaultRowHeight="15" x14ac:dyDescent="0.25"/>
  <cols>
    <col min="2" max="2" width="23.5703125" customWidth="1"/>
    <col min="3" max="3" width="12.140625" customWidth="1"/>
    <col min="4" max="4" width="13.140625" customWidth="1"/>
    <col min="5" max="5" width="11.140625" customWidth="1"/>
    <col min="6" max="6" width="15.140625" customWidth="1"/>
    <col min="7" max="7" width="12.42578125" bestFit="1" customWidth="1"/>
    <col min="8" max="8" width="11.7109375" customWidth="1"/>
    <col min="9" max="9" width="13" customWidth="1"/>
    <col min="10" max="10" width="12" bestFit="1" customWidth="1"/>
    <col min="11" max="11" width="14" customWidth="1"/>
    <col min="37" max="37" width="21.140625" bestFit="1" customWidth="1"/>
  </cols>
  <sheetData>
    <row r="1" spans="2:37" ht="20.25" x14ac:dyDescent="0.3">
      <c r="B1" s="55" t="s">
        <v>5</v>
      </c>
      <c r="C1" s="55"/>
      <c r="D1" s="55"/>
      <c r="E1" s="55"/>
      <c r="F1" s="55"/>
      <c r="G1" s="55"/>
      <c r="H1" s="55"/>
      <c r="I1" s="55"/>
      <c r="J1" s="55"/>
    </row>
    <row r="3" spans="2:37" x14ac:dyDescent="0.25">
      <c r="B3" s="56" t="s">
        <v>0</v>
      </c>
    </row>
    <row r="4" spans="2:37" x14ac:dyDescent="0.25">
      <c r="B4" s="34" t="s">
        <v>12</v>
      </c>
      <c r="C4" s="35"/>
      <c r="D4" s="35"/>
      <c r="E4" s="35"/>
      <c r="F4" s="35"/>
      <c r="G4" s="35"/>
      <c r="H4" s="35"/>
      <c r="I4" s="35"/>
    </row>
    <row r="5" spans="2:37" x14ac:dyDescent="0.25">
      <c r="B5" s="35"/>
      <c r="C5" s="35"/>
      <c r="D5" s="35"/>
      <c r="E5" s="35"/>
      <c r="F5" s="35"/>
      <c r="G5" s="35"/>
      <c r="H5" s="35"/>
      <c r="I5" s="35"/>
    </row>
    <row r="6" spans="2:37" x14ac:dyDescent="0.25">
      <c r="B6" s="35"/>
      <c r="C6" s="35"/>
      <c r="D6" s="35"/>
      <c r="E6" s="35"/>
      <c r="F6" s="35"/>
      <c r="G6" s="35"/>
      <c r="H6" s="35"/>
      <c r="I6" s="35"/>
    </row>
    <row r="7" spans="2:37" x14ac:dyDescent="0.25">
      <c r="B7" s="35"/>
      <c r="C7" s="35"/>
      <c r="D7" s="35"/>
      <c r="E7" s="35"/>
      <c r="F7" s="35"/>
      <c r="G7" s="35"/>
      <c r="H7" s="35"/>
      <c r="I7" s="35"/>
    </row>
    <row r="8" spans="2:37" x14ac:dyDescent="0.25">
      <c r="K8" s="22"/>
    </row>
    <row r="9" spans="2:37" x14ac:dyDescent="0.25">
      <c r="B9" t="s">
        <v>13</v>
      </c>
      <c r="C9" s="2">
        <v>3500000</v>
      </c>
      <c r="K9" s="2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2:37" x14ac:dyDescent="0.25">
      <c r="B10" t="s">
        <v>14</v>
      </c>
      <c r="C10" s="2">
        <v>352000</v>
      </c>
      <c r="K10" s="21"/>
    </row>
    <row r="11" spans="2:37" x14ac:dyDescent="0.25">
      <c r="B11" t="s">
        <v>7</v>
      </c>
      <c r="C11">
        <v>26</v>
      </c>
      <c r="K11" s="21"/>
    </row>
    <row r="12" spans="2:37" x14ac:dyDescent="0.25">
      <c r="B12" s="3" t="s">
        <v>6</v>
      </c>
      <c r="C12" s="20">
        <v>0.09</v>
      </c>
    </row>
    <row r="14" spans="2:37" x14ac:dyDescent="0.25">
      <c r="B14" s="56" t="s">
        <v>1</v>
      </c>
    </row>
    <row r="16" spans="2:37" x14ac:dyDescent="0.25">
      <c r="B16" s="36" t="s">
        <v>24</v>
      </c>
      <c r="C16" s="36"/>
      <c r="D16" s="36"/>
      <c r="E16" s="36"/>
      <c r="F16" s="36"/>
      <c r="G16" s="36"/>
      <c r="H16" s="36"/>
      <c r="I16" s="36"/>
    </row>
    <row r="17" spans="2:11" x14ac:dyDescent="0.25">
      <c r="B17" s="36"/>
      <c r="C17" s="36"/>
      <c r="D17" s="36"/>
      <c r="E17" s="36"/>
      <c r="F17" s="36"/>
      <c r="G17" s="36"/>
      <c r="H17" s="36"/>
      <c r="I17" s="36"/>
    </row>
    <row r="18" spans="2:11" ht="15.75" thickBot="1" x14ac:dyDescent="0.3">
      <c r="B18" s="3" t="s">
        <v>6</v>
      </c>
      <c r="C18" s="4">
        <v>0.09</v>
      </c>
    </row>
    <row r="19" spans="2:11" ht="18.75" thickBot="1" x14ac:dyDescent="0.3">
      <c r="B19" s="9" t="s">
        <v>8</v>
      </c>
      <c r="C19" s="13" t="s">
        <v>9</v>
      </c>
      <c r="D19" s="14" t="s">
        <v>10</v>
      </c>
      <c r="E19" s="15" t="s">
        <v>11</v>
      </c>
      <c r="F19" s="13" t="s">
        <v>15</v>
      </c>
      <c r="G19" s="14" t="s">
        <v>16</v>
      </c>
      <c r="H19" s="15" t="s">
        <v>17</v>
      </c>
    </row>
    <row r="20" spans="2:11" x14ac:dyDescent="0.25">
      <c r="B20" s="11" t="s">
        <v>3</v>
      </c>
      <c r="C20" s="16">
        <v>-3.45</v>
      </c>
      <c r="D20" s="17">
        <v>1.5</v>
      </c>
      <c r="E20" s="17">
        <v>1.8</v>
      </c>
      <c r="F20" s="17">
        <v>1.8</v>
      </c>
      <c r="G20" s="17">
        <v>1.8</v>
      </c>
      <c r="H20" s="19">
        <v>1.6</v>
      </c>
    </row>
    <row r="21" spans="2:11" ht="15.75" thickBot="1" x14ac:dyDescent="0.3">
      <c r="B21" s="12" t="s">
        <v>4</v>
      </c>
      <c r="C21" s="18">
        <v>-150</v>
      </c>
      <c r="D21" s="5">
        <v>35</v>
      </c>
      <c r="E21" s="5">
        <v>45</v>
      </c>
      <c r="F21" s="5">
        <v>45</v>
      </c>
      <c r="G21" s="5">
        <v>45</v>
      </c>
      <c r="H21" s="6">
        <v>52.5</v>
      </c>
    </row>
    <row r="23" spans="2:11" x14ac:dyDescent="0.25">
      <c r="B23" s="10"/>
    </row>
    <row r="24" spans="2:11" x14ac:dyDescent="0.25">
      <c r="B24" s="10"/>
    </row>
    <row r="25" spans="2:11" x14ac:dyDescent="0.25">
      <c r="G25" s="31"/>
      <c r="H25" s="3"/>
    </row>
    <row r="26" spans="2:11" x14ac:dyDescent="0.25">
      <c r="G26" s="32"/>
    </row>
    <row r="28" spans="2:11" x14ac:dyDescent="0.25">
      <c r="B28" s="56" t="s">
        <v>2</v>
      </c>
    </row>
    <row r="29" spans="2:11" ht="15" customHeight="1" x14ac:dyDescent="0.25">
      <c r="B29" s="37" t="s">
        <v>25</v>
      </c>
      <c r="C29" s="37"/>
      <c r="D29" s="37"/>
      <c r="E29" s="37"/>
      <c r="F29" s="37"/>
      <c r="G29" s="37"/>
      <c r="H29" s="37"/>
      <c r="I29" s="37"/>
      <c r="J29" s="37"/>
      <c r="K29" s="33"/>
    </row>
    <row r="30" spans="2:11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3"/>
    </row>
    <row r="31" spans="2:11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3"/>
    </row>
    <row r="32" spans="2:11" ht="15.75" thickBot="1" x14ac:dyDescent="0.3">
      <c r="B32" s="3" t="s">
        <v>6</v>
      </c>
      <c r="C32" s="4">
        <v>0.12</v>
      </c>
      <c r="H32" s="33"/>
      <c r="I32" s="33"/>
      <c r="J32" s="33"/>
      <c r="K32" s="33"/>
    </row>
    <row r="33" spans="2:10" ht="18.75" thickTop="1" thickBot="1" x14ac:dyDescent="0.3">
      <c r="B33" s="38" t="s">
        <v>8</v>
      </c>
      <c r="C33" s="39" t="s">
        <v>26</v>
      </c>
      <c r="D33" s="39" t="s">
        <v>27</v>
      </c>
      <c r="E33" s="39" t="s">
        <v>28</v>
      </c>
      <c r="F33" s="39" t="s">
        <v>29</v>
      </c>
      <c r="G33" s="40" t="s">
        <v>30</v>
      </c>
      <c r="I33" s="42"/>
    </row>
    <row r="34" spans="2:10" ht="16.5" thickTop="1" thickBot="1" x14ac:dyDescent="0.3">
      <c r="B34" s="41" t="s">
        <v>3</v>
      </c>
      <c r="C34" s="43">
        <v>-1000</v>
      </c>
      <c r="D34" s="44">
        <v>800</v>
      </c>
      <c r="E34" s="44">
        <v>600</v>
      </c>
      <c r="F34" s="43">
        <v>1000</v>
      </c>
      <c r="G34" s="45" t="s">
        <v>31</v>
      </c>
    </row>
    <row r="35" spans="2:10" ht="15.75" thickBot="1" x14ac:dyDescent="0.3">
      <c r="B35" s="46" t="s">
        <v>4</v>
      </c>
      <c r="C35" s="47">
        <v>-1000</v>
      </c>
      <c r="D35" s="48">
        <v>600</v>
      </c>
      <c r="E35" s="48">
        <v>600</v>
      </c>
      <c r="F35" s="48">
        <v>600</v>
      </c>
      <c r="G35" s="49">
        <v>800</v>
      </c>
    </row>
    <row r="36" spans="2:10" ht="15.75" thickTop="1" x14ac:dyDescent="0.25"/>
    <row r="37" spans="2:10" x14ac:dyDescent="0.25">
      <c r="B37" s="56" t="s">
        <v>32</v>
      </c>
    </row>
    <row r="38" spans="2:10" x14ac:dyDescent="0.25">
      <c r="B38" s="50" t="s">
        <v>33</v>
      </c>
      <c r="C38" s="50"/>
      <c r="D38" s="50"/>
      <c r="E38" s="50"/>
      <c r="F38" s="50"/>
      <c r="G38" s="50"/>
      <c r="H38" s="50"/>
      <c r="I38" s="50"/>
      <c r="J38" s="50"/>
    </row>
    <row r="39" spans="2:10" x14ac:dyDescent="0.25">
      <c r="B39" s="50"/>
      <c r="C39" s="50"/>
      <c r="D39" s="50"/>
      <c r="E39" s="50"/>
      <c r="F39" s="50"/>
      <c r="G39" s="50"/>
      <c r="H39" s="50"/>
      <c r="I39" s="50"/>
      <c r="J39" s="50"/>
    </row>
    <row r="40" spans="2:10" x14ac:dyDescent="0.25">
      <c r="B40" s="50"/>
      <c r="C40" s="50"/>
      <c r="D40" s="50"/>
      <c r="E40" s="50"/>
      <c r="F40" s="50"/>
      <c r="G40" s="50"/>
      <c r="H40" s="50"/>
      <c r="I40" s="50"/>
      <c r="J40" s="50"/>
    </row>
    <row r="41" spans="2:10" x14ac:dyDescent="0.25">
      <c r="B41" s="50"/>
      <c r="C41" s="50"/>
      <c r="D41" s="50"/>
      <c r="E41" s="50"/>
      <c r="F41" s="50"/>
      <c r="G41" s="50"/>
      <c r="H41" s="50"/>
      <c r="I41" s="50"/>
      <c r="J41" s="50"/>
    </row>
    <row r="42" spans="2:10" ht="15.75" thickBot="1" x14ac:dyDescent="0.3">
      <c r="B42" s="3" t="s">
        <v>6</v>
      </c>
      <c r="C42" s="4">
        <v>0.09</v>
      </c>
    </row>
    <row r="43" spans="2:10" ht="18.75" thickTop="1" thickBot="1" x14ac:dyDescent="0.3">
      <c r="B43" s="51"/>
      <c r="C43" s="39" t="s">
        <v>26</v>
      </c>
      <c r="D43" s="39" t="s">
        <v>27</v>
      </c>
      <c r="E43" s="39" t="s">
        <v>28</v>
      </c>
      <c r="F43" s="39" t="s">
        <v>29</v>
      </c>
      <c r="G43" s="40" t="s">
        <v>30</v>
      </c>
    </row>
    <row r="44" spans="2:10" ht="16.5" thickTop="1" thickBot="1" x14ac:dyDescent="0.3">
      <c r="B44" s="52" t="s">
        <v>34</v>
      </c>
      <c r="C44" s="43">
        <v>-55000</v>
      </c>
      <c r="D44" s="43">
        <v>-12000</v>
      </c>
      <c r="E44" s="43">
        <v>-12000</v>
      </c>
      <c r="F44" s="43">
        <v>-12000</v>
      </c>
      <c r="G44" s="45"/>
    </row>
    <row r="45" spans="2:10" ht="15.75" thickBot="1" x14ac:dyDescent="0.3">
      <c r="B45" s="53" t="s">
        <v>35</v>
      </c>
      <c r="C45" s="47">
        <v>-60000</v>
      </c>
      <c r="D45" s="47">
        <v>-10500</v>
      </c>
      <c r="E45" s="47">
        <v>-10500</v>
      </c>
      <c r="F45" s="47">
        <v>-10500</v>
      </c>
      <c r="G45" s="54">
        <v>-10500</v>
      </c>
    </row>
    <row r="46" spans="2:10" ht="15.75" thickTop="1" x14ac:dyDescent="0.25"/>
  </sheetData>
  <mergeCells count="5">
    <mergeCell ref="B1:J1"/>
    <mergeCell ref="B4:I7"/>
    <mergeCell ref="B16:I17"/>
    <mergeCell ref="B29:J31"/>
    <mergeCell ref="B38:J4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9F80-CC6A-4907-8790-F7102EE4920A}">
  <dimension ref="B1:H4"/>
  <sheetViews>
    <sheetView workbookViewId="0">
      <selection activeCell="E7" sqref="E7"/>
    </sheetView>
  </sheetViews>
  <sheetFormatPr defaultRowHeight="15" x14ac:dyDescent="0.25"/>
  <sheetData>
    <row r="1" spans="2:8" x14ac:dyDescent="0.25">
      <c r="B1">
        <v>0.1</v>
      </c>
    </row>
    <row r="2" spans="2:8" x14ac:dyDescent="0.25">
      <c r="C2">
        <v>0</v>
      </c>
      <c r="D2">
        <v>1</v>
      </c>
      <c r="E2">
        <v>2</v>
      </c>
      <c r="F2">
        <v>3</v>
      </c>
      <c r="G2">
        <v>4</v>
      </c>
      <c r="H2">
        <v>5</v>
      </c>
    </row>
    <row r="3" spans="2:8" x14ac:dyDescent="0.25">
      <c r="B3" t="s">
        <v>19</v>
      </c>
      <c r="C3">
        <v>-1000</v>
      </c>
      <c r="D3">
        <v>400</v>
      </c>
      <c r="E3">
        <v>500</v>
      </c>
      <c r="F3">
        <v>400</v>
      </c>
      <c r="G3">
        <v>-1000</v>
      </c>
      <c r="H3">
        <v>-2000</v>
      </c>
    </row>
    <row r="4" spans="2:8" x14ac:dyDescent="0.25">
      <c r="D4">
        <f>C3+D3</f>
        <v>-600</v>
      </c>
      <c r="E4">
        <f>D4+E3</f>
        <v>-100</v>
      </c>
      <c r="F4">
        <f>E4+F3</f>
        <v>300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2"/>
  <sheetViews>
    <sheetView topLeftCell="H6" workbookViewId="0">
      <selection activeCell="AA2" sqref="AA2"/>
    </sheetView>
  </sheetViews>
  <sheetFormatPr defaultRowHeight="15" x14ac:dyDescent="0.25"/>
  <sheetData>
    <row r="1" spans="2:8" ht="15.75" thickBot="1" x14ac:dyDescent="0.3"/>
    <row r="2" spans="2:8" ht="18.75" thickBot="1" x14ac:dyDescent="0.3">
      <c r="B2" s="9" t="s">
        <v>8</v>
      </c>
      <c r="C2" s="13" t="s">
        <v>9</v>
      </c>
      <c r="D2" s="14" t="s">
        <v>10</v>
      </c>
      <c r="E2" s="15" t="s">
        <v>11</v>
      </c>
      <c r="F2" s="13" t="s">
        <v>15</v>
      </c>
      <c r="G2" s="14" t="s">
        <v>16</v>
      </c>
      <c r="H2" s="15" t="s">
        <v>17</v>
      </c>
    </row>
    <row r="3" spans="2:8" x14ac:dyDescent="0.25">
      <c r="B3" s="23" t="s">
        <v>3</v>
      </c>
      <c r="C3" s="24">
        <v>-3.45</v>
      </c>
      <c r="D3" s="17">
        <v>1.5</v>
      </c>
      <c r="E3" s="17">
        <v>1.8</v>
      </c>
      <c r="F3" s="17">
        <v>1.8</v>
      </c>
      <c r="G3" s="17">
        <v>1.8</v>
      </c>
      <c r="H3" s="19">
        <v>1.6</v>
      </c>
    </row>
    <row r="4" spans="2:8" ht="15.75" thickBot="1" x14ac:dyDescent="0.3">
      <c r="B4" s="8" t="s">
        <v>4</v>
      </c>
      <c r="C4" s="7">
        <v>-150</v>
      </c>
      <c r="D4" s="5">
        <v>35</v>
      </c>
      <c r="E4" s="5">
        <v>45</v>
      </c>
      <c r="F4" s="5">
        <v>45</v>
      </c>
      <c r="G4" s="5">
        <v>45</v>
      </c>
      <c r="H4" s="6">
        <v>52.5</v>
      </c>
    </row>
    <row r="5" spans="2:8" ht="15.75" thickBot="1" x14ac:dyDescent="0.3">
      <c r="B5" s="9" t="s">
        <v>18</v>
      </c>
      <c r="C5" s="25">
        <f t="shared" ref="C5:H5" si="0">C4-C3</f>
        <v>-146.55000000000001</v>
      </c>
      <c r="D5" s="26">
        <f t="shared" si="0"/>
        <v>33.5</v>
      </c>
      <c r="E5" s="26">
        <f t="shared" si="0"/>
        <v>43.2</v>
      </c>
      <c r="F5" s="26">
        <f t="shared" si="0"/>
        <v>43.2</v>
      </c>
      <c r="G5" s="26">
        <f t="shared" si="0"/>
        <v>43.2</v>
      </c>
      <c r="H5" s="27">
        <f t="shared" si="0"/>
        <v>50.9</v>
      </c>
    </row>
    <row r="7" spans="2:8" ht="18" x14ac:dyDescent="0.35">
      <c r="C7" s="30" t="s">
        <v>23</v>
      </c>
      <c r="D7" s="3" t="s">
        <v>20</v>
      </c>
      <c r="E7" s="3" t="s">
        <v>21</v>
      </c>
      <c r="F7" s="3" t="s">
        <v>22</v>
      </c>
    </row>
    <row r="8" spans="2:8" x14ac:dyDescent="0.25">
      <c r="B8" s="3" t="s">
        <v>6</v>
      </c>
      <c r="C8" s="4">
        <v>0</v>
      </c>
      <c r="D8" s="28">
        <f>$C$3+NPV(C8,$D$3:$H$3)</f>
        <v>5.05</v>
      </c>
      <c r="E8" s="28">
        <f>$C$4+NPV(C8,$D$4:$H$4)</f>
        <v>72.5</v>
      </c>
      <c r="F8" s="28">
        <f>$C$5+NPV(C8,$D$5:$H$5)</f>
        <v>67.450000000000017</v>
      </c>
    </row>
    <row r="9" spans="2:8" x14ac:dyDescent="0.25">
      <c r="C9" s="4">
        <f>C8+0.05</f>
        <v>0.05</v>
      </c>
      <c r="D9" s="28">
        <f t="shared" ref="D9:D21" si="1">$C$3+NPV(C9,$D$3:$H$3)</f>
        <v>3.9006384881274974</v>
      </c>
      <c r="E9" s="28">
        <f t="shared" ref="E9:E21" si="2">$C$4+NPV(C9,$D$4:$H$4)</f>
        <v>41.179086903090763</v>
      </c>
      <c r="F9" s="28">
        <f t="shared" ref="F9:F21" si="3">$C$5+NPV(C9,$D$5:$H$5)</f>
        <v>37.278448414963236</v>
      </c>
    </row>
    <row r="10" spans="2:8" x14ac:dyDescent="0.25">
      <c r="C10" s="4">
        <v>0.09</v>
      </c>
      <c r="D10" s="28">
        <f t="shared" si="1"/>
        <v>3.1461566389752553</v>
      </c>
      <c r="E10" s="28">
        <f t="shared" si="2"/>
        <v>20.734480321459301</v>
      </c>
      <c r="F10" s="28">
        <f t="shared" si="3"/>
        <v>17.588323682484059</v>
      </c>
    </row>
    <row r="11" spans="2:8" x14ac:dyDescent="0.25">
      <c r="C11" s="4">
        <f>C9+0.05</f>
        <v>0.1</v>
      </c>
      <c r="D11" s="28">
        <f t="shared" si="1"/>
        <v>2.9765046475961014</v>
      </c>
      <c r="E11" s="28">
        <f t="shared" si="2"/>
        <v>16.151405455414704</v>
      </c>
      <c r="F11" s="28">
        <f t="shared" si="3"/>
        <v>13.174900807818602</v>
      </c>
    </row>
    <row r="12" spans="2:8" x14ac:dyDescent="0.25">
      <c r="C12" s="29">
        <f>[1]List1!G52</f>
        <v>0.13260674894892666</v>
      </c>
      <c r="D12" s="28">
        <f t="shared" si="1"/>
        <v>2.4687714150722027</v>
      </c>
      <c r="E12" s="28">
        <f t="shared" si="2"/>
        <v>2.4687714167030776</v>
      </c>
      <c r="F12" s="28">
        <f t="shared" si="3"/>
        <v>1.6308376871165819E-9</v>
      </c>
    </row>
    <row r="13" spans="2:8" x14ac:dyDescent="0.25">
      <c r="C13" s="29">
        <f>[1]List1!G51</f>
        <v>0.13898281424501757</v>
      </c>
      <c r="D13" s="28">
        <f t="shared" si="1"/>
        <v>2.3769516570855798</v>
      </c>
      <c r="E13" s="28">
        <f t="shared" si="2"/>
        <v>0</v>
      </c>
      <c r="F13" s="28">
        <f t="shared" si="3"/>
        <v>-2.3769516570855842</v>
      </c>
    </row>
    <row r="14" spans="2:8" x14ac:dyDescent="0.25">
      <c r="C14" s="4">
        <f>C11+0.05</f>
        <v>0.15000000000000002</v>
      </c>
      <c r="D14" s="28">
        <f t="shared" si="1"/>
        <v>2.2235742641434753</v>
      </c>
      <c r="E14" s="28">
        <f t="shared" si="2"/>
        <v>-4.1198472486627509</v>
      </c>
      <c r="F14" s="28">
        <f t="shared" si="3"/>
        <v>-6.343421512806259</v>
      </c>
    </row>
    <row r="15" spans="2:8" x14ac:dyDescent="0.25">
      <c r="C15" s="4">
        <f t="shared" ref="C15:C21" si="4">C14+0.05</f>
        <v>0.2</v>
      </c>
      <c r="D15" s="28">
        <f t="shared" si="1"/>
        <v>1.6027263374485603</v>
      </c>
      <c r="E15" s="28">
        <f t="shared" si="2"/>
        <v>-20.741705246913568</v>
      </c>
      <c r="F15" s="28">
        <f t="shared" si="3"/>
        <v>-22.344431584362141</v>
      </c>
    </row>
    <row r="16" spans="2:8" x14ac:dyDescent="0.25">
      <c r="C16" s="4">
        <f t="shared" si="4"/>
        <v>0.25</v>
      </c>
      <c r="D16" s="28">
        <f t="shared" si="1"/>
        <v>1.0851680000000004</v>
      </c>
      <c r="E16" s="28">
        <f t="shared" si="2"/>
        <v>-34.524799999999999</v>
      </c>
      <c r="F16" s="28">
        <f t="shared" si="3"/>
        <v>-35.609968000000009</v>
      </c>
    </row>
    <row r="17" spans="3:6" x14ac:dyDescent="0.25">
      <c r="C17" s="4">
        <f t="shared" si="4"/>
        <v>0.3</v>
      </c>
      <c r="D17" s="28">
        <f t="shared" si="1"/>
        <v>0.6493905083047613</v>
      </c>
      <c r="E17" s="28">
        <f t="shared" si="2"/>
        <v>-46.071700786171576</v>
      </c>
      <c r="F17" s="28">
        <f t="shared" si="3"/>
        <v>-46.721091294476352</v>
      </c>
    </row>
    <row r="18" spans="3:6" x14ac:dyDescent="0.25">
      <c r="C18" s="4">
        <f t="shared" si="4"/>
        <v>0.35</v>
      </c>
      <c r="D18" s="28">
        <f t="shared" si="1"/>
        <v>0.27910563849915437</v>
      </c>
      <c r="E18" s="28">
        <f t="shared" si="2"/>
        <v>-55.836542114322725</v>
      </c>
      <c r="F18" s="28">
        <f t="shared" si="3"/>
        <v>-56.1156477528219</v>
      </c>
    </row>
    <row r="19" spans="3:6" x14ac:dyDescent="0.25">
      <c r="C19" s="29">
        <f>[1]List1!G50</f>
        <v>0.39357286602513319</v>
      </c>
      <c r="D19" s="28">
        <f t="shared" si="1"/>
        <v>1.8953727476400672E-12</v>
      </c>
      <c r="E19" s="28">
        <f t="shared" si="2"/>
        <v>-63.165677521487979</v>
      </c>
      <c r="F19" s="28">
        <f t="shared" si="3"/>
        <v>-63.165677521489883</v>
      </c>
    </row>
    <row r="20" spans="3:6" x14ac:dyDescent="0.25">
      <c r="C20" s="4">
        <f>C18+0.05</f>
        <v>0.39999999999999997</v>
      </c>
      <c r="D20" s="28">
        <f t="shared" si="1"/>
        <v>-3.8177545070506635E-2</v>
      </c>
      <c r="E20" s="28">
        <f t="shared" si="2"/>
        <v>-64.165972511453546</v>
      </c>
      <c r="F20" s="28">
        <f t="shared" si="3"/>
        <v>-64.12779496638305</v>
      </c>
    </row>
    <row r="21" spans="3:6" x14ac:dyDescent="0.25">
      <c r="C21" s="4">
        <f t="shared" si="4"/>
        <v>0.44999999999999996</v>
      </c>
      <c r="D21" s="28">
        <f t="shared" si="1"/>
        <v>-0.31214994586602618</v>
      </c>
      <c r="E21" s="28">
        <f t="shared" si="2"/>
        <v>-71.327727666548569</v>
      </c>
      <c r="F21" s="28">
        <f t="shared" si="3"/>
        <v>-71.015577720682543</v>
      </c>
    </row>
    <row r="22" spans="3:6" x14ac:dyDescent="0.25">
      <c r="C22" s="4"/>
      <c r="D22" s="28"/>
      <c r="E22" s="28"/>
      <c r="F22" s="28"/>
    </row>
  </sheetData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K13116 FEL CVUT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Kucerkova, Blanka</cp:lastModifiedBy>
  <dcterms:created xsi:type="dcterms:W3CDTF">2013-10-08T08:54:06Z</dcterms:created>
  <dcterms:modified xsi:type="dcterms:W3CDTF">2024-03-20T11:13:13Z</dcterms:modified>
</cp:coreProperties>
</file>