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lanka\Documents\Vyuka skola\ZFM dálkaři\"/>
    </mc:Choice>
  </mc:AlternateContent>
  <xr:revisionPtr revIDLastSave="0" documentId="13_ncr:1_{494A4BF0-4314-4E75-9424-8FC1E6BCC142}" xr6:coauthVersionLast="47" xr6:coauthVersionMax="47" xr10:uidLastSave="{00000000-0000-0000-0000-000000000000}"/>
  <bookViews>
    <workbookView xWindow="-120" yWindow="-120" windowWidth="20730" windowHeight="11160" xr2:uid="{BB28574A-587F-4159-AAC5-BD77734E1337}"/>
  </bookViews>
  <sheets>
    <sheet name="Akcie Obligace" sheetId="1" r:id="rId1"/>
    <sheet name="Financni paka" sheetId="2" r:id="rId2"/>
    <sheet name="List2" sheetId="3" r:id="rId3"/>
    <sheet name="List3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4" i="3" l="1"/>
  <c r="C33" i="3"/>
  <c r="G37" i="3"/>
  <c r="F37" i="3"/>
  <c r="G36" i="3"/>
  <c r="F36" i="3"/>
  <c r="D36" i="3"/>
  <c r="C36" i="3"/>
  <c r="G35" i="3"/>
  <c r="G33" i="3" s="1"/>
  <c r="F35" i="3"/>
  <c r="F33" i="3" s="1"/>
  <c r="G34" i="3"/>
  <c r="F34" i="3"/>
  <c r="D34" i="3"/>
  <c r="G31" i="3"/>
  <c r="F31" i="3"/>
  <c r="D31" i="3"/>
  <c r="C31" i="3"/>
  <c r="G30" i="3"/>
  <c r="F30" i="3"/>
  <c r="D30" i="3"/>
  <c r="C30" i="3"/>
  <c r="G29" i="3"/>
  <c r="F29" i="3"/>
  <c r="D29" i="3"/>
  <c r="C29" i="3"/>
  <c r="G28" i="3"/>
  <c r="F28" i="3"/>
  <c r="D23" i="3"/>
  <c r="D37" i="3" s="1"/>
  <c r="C23" i="3"/>
  <c r="C37" i="3" s="1"/>
  <c r="C28" i="3" l="1"/>
  <c r="D28" i="3"/>
  <c r="D35" i="3"/>
  <c r="D33" i="3" s="1"/>
  <c r="L5" i="3" l="1"/>
  <c r="L4" i="3"/>
  <c r="F6" i="3"/>
  <c r="C10" i="3"/>
  <c r="F5" i="3"/>
  <c r="F4" i="3"/>
</calcChain>
</file>

<file path=xl/sharedStrings.xml><?xml version="1.0" encoding="utf-8"?>
<sst xmlns="http://schemas.openxmlformats.org/spreadsheetml/2006/main" count="51" uniqueCount="46">
  <si>
    <t>Určete hodnotu akcie, očekáváte- li, že hodnota vyplácených dividend se nebude v příštích letech měnit a bude činit 150 Kč na jednu akcii. Roční úroková míra v rámci investic do akcií je 15 %.</t>
  </si>
  <si>
    <t>Akcie se v současné době prodává na trhu za 1 600 Kč. Dividenda činí v současnosti 20 Kč a výše dividendy za 4 roky je odhadována na 28 Kč. V příštích letech se předpokládá kontinuální růst dividend. Určete požadovanou míru výnosnosti.</t>
  </si>
  <si>
    <t xml:space="preserve">Podnik se rozhoduje jakým způsobem pro příští období navýšit svůj kapitál o 2 000 000 Kč. </t>
  </si>
  <si>
    <t>Současná bilance: </t>
  </si>
  <si>
    <t>Aktiva = 1 000 000</t>
  </si>
  <si>
    <t>Pasiva = 1 000 000 (1 000 ks akcií, nominální hodnota 1 akcie = 1 000 Kč)</t>
  </si>
  <si>
    <t>Úroková sazba z úvěru</t>
  </si>
  <si>
    <t xml:space="preserve">Náklady na vlastní kapitál </t>
  </si>
  <si>
    <t>Sazba daně z příjmu</t>
  </si>
  <si>
    <t>EBIT pro příští období</t>
  </si>
  <si>
    <t> Rozhodněte se podle ukazatele ROE, která varianta je pro vás výhodnější.</t>
  </si>
  <si>
    <t>ČEZ 2019</t>
  </si>
  <si>
    <t>EAT</t>
  </si>
  <si>
    <t>EBIT</t>
  </si>
  <si>
    <t>Aktiva</t>
  </si>
  <si>
    <t>Vlastní kapitál</t>
  </si>
  <si>
    <t>ROE</t>
  </si>
  <si>
    <t>Zadluženost</t>
  </si>
  <si>
    <t>obezna aktiva</t>
  </si>
  <si>
    <t>kratkodobe zavazky</t>
  </si>
  <si>
    <t>zasoby</t>
  </si>
  <si>
    <t>pohotovostni likvidita</t>
  </si>
  <si>
    <t>Alza 2019</t>
  </si>
  <si>
    <t>Zadluzenost</t>
  </si>
  <si>
    <t>EBT</t>
  </si>
  <si>
    <t>Alza</t>
  </si>
  <si>
    <t>ČEZ</t>
  </si>
  <si>
    <t>tržby za vlastní výrobky a služby</t>
  </si>
  <si>
    <t>tržby za prodej zboží</t>
  </si>
  <si>
    <t>tržby</t>
  </si>
  <si>
    <t>VK</t>
  </si>
  <si>
    <t>Aktiva celkem</t>
  </si>
  <si>
    <t>DLHDB. Závazky</t>
  </si>
  <si>
    <t>ROS</t>
  </si>
  <si>
    <t>ROA</t>
  </si>
  <si>
    <t>ROCE</t>
  </si>
  <si>
    <t>daně</t>
  </si>
  <si>
    <t>rentabilita tržeb</t>
  </si>
  <si>
    <t>podíl Equity</t>
  </si>
  <si>
    <t>obrat aktiv</t>
  </si>
  <si>
    <t>Du Pont analýza:</t>
  </si>
  <si>
    <t>Investor odhaduje, že dividenda na konci tohoto roku bude 20 Kč na akcii. Kolik zaplatí za jednu akcii na začátku následujícího roku? Dividendy se budou vyplácet každý rok a pravidelně růst o 5 % ročně. Investor požaduje 15% výnos.</t>
  </si>
  <si>
    <t>žtž</t>
  </si>
  <si>
    <t>a)    emitovat 2 000 ks akcií o nominální hodnotě 1 000 Kč za akcii;                                    tržní cena 1 akcie = 1 000Kč</t>
  </si>
  <si>
    <t>b)   požádat banku o poskytnutí dlouhodobého úvěru ve výši 2 000 000 Kč</t>
  </si>
  <si>
    <t>Za jakou maximální cenu budete jako investor ochotni koupit obligaci z chystané emise k 5.4.2025, jestliže Obligace 10,00/37 (výplata kuponů vždy k 4.4) bude mít nominální hodnotu 10 000 Kč. Jako investor požadujete výnosnost 9 % do doby splatnosti (maturity) obligace.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</si>
</sst>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#,##0.00\ &quot;Kč&quot;;[Red]\-#,##0.00\ &quot;Kč&quot;"/>
    <numFmt numFmtId="43" formatCode="_-* #,##0.00_-;\-* #,##0.00_-;_-* &quot;-&quot;??_-;_-@_-"/>
    <numFmt numFmtId="164" formatCode="0.0%"/>
    <numFmt numFmtId="165" formatCode="_-* #,##0_-;\-* #,##0_-;_-* &quot;-&quot;??_-;_-@_-"/>
    <numFmt numFmtId="166" formatCode="0.000000"/>
    <numFmt numFmtId="167" formatCode="#,##0\ &quot;Kč&quot;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1"/>
      <color theme="2" tint="-0.499984740745262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sz val="16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99FF99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9">
    <xf numFmtId="0" fontId="0" fillId="0" borderId="0" xfId="0"/>
    <xf numFmtId="9" fontId="0" fillId="0" borderId="0" xfId="1" applyFont="1"/>
    <xf numFmtId="0" fontId="4" fillId="0" borderId="0" xfId="0" applyFont="1" applyAlignment="1">
      <alignment vertical="center"/>
    </xf>
    <xf numFmtId="164" fontId="0" fillId="0" borderId="0" xfId="1" applyNumberFormat="1" applyFont="1"/>
    <xf numFmtId="10" fontId="0" fillId="0" borderId="0" xfId="1" applyNumberFormat="1" applyFont="1"/>
    <xf numFmtId="165" fontId="0" fillId="0" borderId="0" xfId="2" applyNumberFormat="1" applyFont="1"/>
    <xf numFmtId="0" fontId="5" fillId="0" borderId="0" xfId="0" applyFont="1"/>
    <xf numFmtId="165" fontId="5" fillId="0" borderId="0" xfId="2" applyNumberFormat="1" applyFont="1"/>
    <xf numFmtId="164" fontId="0" fillId="2" borderId="0" xfId="1" applyNumberFormat="1" applyFont="1" applyFill="1"/>
    <xf numFmtId="164" fontId="0" fillId="0" borderId="0" xfId="1" applyNumberFormat="1" applyFont="1" applyFill="1"/>
    <xf numFmtId="9" fontId="0" fillId="0" borderId="0" xfId="1" applyFont="1" applyFill="1"/>
    <xf numFmtId="10" fontId="0" fillId="0" borderId="0" xfId="1" applyNumberFormat="1" applyFont="1" applyFill="1"/>
    <xf numFmtId="0" fontId="0" fillId="3" borderId="0" xfId="0" applyFill="1"/>
    <xf numFmtId="9" fontId="0" fillId="3" borderId="0" xfId="1" applyFont="1" applyFill="1"/>
    <xf numFmtId="0" fontId="3" fillId="0" borderId="0" xfId="0" applyFont="1" applyAlignment="1">
      <alignment wrapText="1"/>
    </xf>
    <xf numFmtId="3" fontId="0" fillId="0" borderId="0" xfId="0" applyNumberFormat="1"/>
    <xf numFmtId="0" fontId="6" fillId="0" borderId="0" xfId="0" applyFont="1" applyAlignment="1">
      <alignment vertical="center"/>
    </xf>
    <xf numFmtId="166" fontId="0" fillId="0" borderId="0" xfId="0" applyNumberFormat="1"/>
    <xf numFmtId="0" fontId="2" fillId="0" borderId="0" xfId="0" applyFont="1"/>
    <xf numFmtId="167" fontId="2" fillId="0" borderId="0" xfId="0" applyNumberFormat="1" applyFont="1"/>
    <xf numFmtId="8" fontId="0" fillId="0" borderId="0" xfId="0" applyNumberFormat="1"/>
    <xf numFmtId="0" fontId="7" fillId="0" borderId="0" xfId="0" applyFont="1" applyAlignment="1">
      <alignment vertical="center"/>
    </xf>
    <xf numFmtId="0" fontId="8" fillId="0" borderId="0" xfId="0" applyFont="1"/>
    <xf numFmtId="0" fontId="7" fillId="0" borderId="0" xfId="0" applyFont="1" applyAlignment="1">
      <alignment horizontal="left" vertical="center" indent="3"/>
    </xf>
    <xf numFmtId="9" fontId="7" fillId="0" borderId="0" xfId="0" applyNumberFormat="1" applyFont="1" applyAlignment="1">
      <alignment vertical="center"/>
    </xf>
    <xf numFmtId="167" fontId="7" fillId="0" borderId="0" xfId="0" applyNumberFormat="1" applyFont="1" applyAlignment="1">
      <alignment vertical="center"/>
    </xf>
    <xf numFmtId="3" fontId="8" fillId="0" borderId="0" xfId="0" applyNumberFormat="1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left" vertical="center" wrapText="1"/>
    </xf>
  </cellXfs>
  <cellStyles count="3">
    <cellStyle name="Čárka" xfId="2" builtinId="3"/>
    <cellStyle name="Normální" xfId="0" builtinId="0"/>
    <cellStyle name="Procenta" xfId="1" builtinId="5"/>
  </cellStyles>
  <dxfs count="0"/>
  <tableStyles count="0" defaultTableStyle="TableStyleMedium2" defaultPivotStyle="PivotStyleLight16"/>
  <colors>
    <mruColors>
      <color rgb="FF99FF99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ADEDC-98BF-44F9-AFF8-41A442252D47}">
  <dimension ref="B2:V37"/>
  <sheetViews>
    <sheetView tabSelected="1" workbookViewId="0">
      <selection activeCell="B1" sqref="B1"/>
    </sheetView>
  </sheetViews>
  <sheetFormatPr defaultRowHeight="15" x14ac:dyDescent="0.25"/>
  <cols>
    <col min="9" max="11" width="11.42578125" bestFit="1" customWidth="1"/>
  </cols>
  <sheetData>
    <row r="2" spans="2:22" x14ac:dyDescent="0.25">
      <c r="B2" s="27" t="s">
        <v>45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2:22" x14ac:dyDescent="0.25"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2:22" x14ac:dyDescent="0.25"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</row>
    <row r="7" spans="2:22" x14ac:dyDescent="0.25"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</row>
    <row r="8" spans="2:22" x14ac:dyDescent="0.25">
      <c r="H8" s="17"/>
      <c r="J8" s="18"/>
      <c r="K8" s="19"/>
    </row>
    <row r="9" spans="2:22" x14ac:dyDescent="0.25">
      <c r="D9" s="15"/>
      <c r="G9" s="18"/>
      <c r="H9" s="19"/>
    </row>
    <row r="10" spans="2:22" x14ac:dyDescent="0.25">
      <c r="D10" s="15"/>
    </row>
    <row r="13" spans="2:22" ht="15" customHeight="1" x14ac:dyDescent="0.25">
      <c r="B13" s="27" t="s">
        <v>0</v>
      </c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</row>
    <row r="14" spans="2:22" ht="15" customHeight="1" x14ac:dyDescent="0.25"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</row>
    <row r="15" spans="2:22" ht="15" customHeight="1" x14ac:dyDescent="0.25"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</row>
    <row r="16" spans="2:22" ht="15" customHeight="1" x14ac:dyDescent="0.25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</row>
    <row r="17" spans="2:15" ht="15" customHeight="1" x14ac:dyDescent="0.25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</row>
    <row r="20" spans="2:15" x14ac:dyDescent="0.25">
      <c r="B20" s="28" t="s">
        <v>1</v>
      </c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</row>
    <row r="21" spans="2:15" x14ac:dyDescent="0.25"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</row>
    <row r="22" spans="2:15" x14ac:dyDescent="0.25"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</row>
    <row r="23" spans="2:15" x14ac:dyDescent="0.25"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</row>
    <row r="27" spans="2:15" ht="15" customHeight="1" x14ac:dyDescent="0.25">
      <c r="B27" s="28" t="s">
        <v>41</v>
      </c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</row>
    <row r="28" spans="2:15" ht="15" customHeight="1" x14ac:dyDescent="0.25"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</row>
    <row r="29" spans="2:15" ht="15" customHeight="1" x14ac:dyDescent="0.25"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</row>
    <row r="30" spans="2:15" ht="15" customHeight="1" x14ac:dyDescent="0.25"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</row>
    <row r="31" spans="2:15" ht="15" customHeight="1" x14ac:dyDescent="0.25"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</row>
    <row r="32" spans="2:15" ht="15" customHeight="1" x14ac:dyDescent="0.25"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</row>
    <row r="36" spans="11:11" x14ac:dyDescent="0.25">
      <c r="K36" s="20"/>
    </row>
    <row r="37" spans="11:11" x14ac:dyDescent="0.25">
      <c r="K37" s="4"/>
    </row>
  </sheetData>
  <mergeCells count="4">
    <mergeCell ref="B2:P4"/>
    <mergeCell ref="B20:O23"/>
    <mergeCell ref="B27:O32"/>
    <mergeCell ref="B13:O15"/>
  </mergeCells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480C8-92F1-480F-BEE2-2F1CA6336792}">
  <dimension ref="B2:M21"/>
  <sheetViews>
    <sheetView topLeftCell="A3" workbookViewId="0">
      <selection activeCell="B16" sqref="B16"/>
    </sheetView>
  </sheetViews>
  <sheetFormatPr defaultRowHeight="15" x14ac:dyDescent="0.25"/>
  <cols>
    <col min="3" max="3" width="18.7109375" customWidth="1"/>
    <col min="4" max="4" width="15.7109375" bestFit="1" customWidth="1"/>
  </cols>
  <sheetData>
    <row r="2" spans="2:12" ht="21" x14ac:dyDescent="0.35">
      <c r="B2" s="21" t="s">
        <v>2</v>
      </c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2:12" ht="21" x14ac:dyDescent="0.35">
      <c r="B3" s="23" t="s">
        <v>43</v>
      </c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2:12" ht="21" x14ac:dyDescent="0.35">
      <c r="B4" s="23" t="s">
        <v>44</v>
      </c>
      <c r="C4" s="22"/>
      <c r="D4" s="22"/>
      <c r="E4" s="22"/>
      <c r="F4" s="22"/>
      <c r="G4" s="22"/>
      <c r="H4" s="22"/>
      <c r="I4" s="22"/>
      <c r="J4" s="22"/>
      <c r="K4" s="22"/>
      <c r="L4" s="22"/>
    </row>
    <row r="5" spans="2:12" ht="21" x14ac:dyDescent="0.35">
      <c r="B5" s="23"/>
      <c r="C5" s="22"/>
      <c r="D5" s="22"/>
      <c r="E5" s="22"/>
      <c r="F5" s="22"/>
      <c r="G5" s="22"/>
      <c r="H5" s="22"/>
      <c r="I5" s="22"/>
      <c r="J5" s="22"/>
      <c r="K5" s="22"/>
      <c r="L5" s="22"/>
    </row>
    <row r="6" spans="2:12" ht="21" x14ac:dyDescent="0.35">
      <c r="B6" s="21" t="s">
        <v>3</v>
      </c>
      <c r="C6" s="22"/>
      <c r="D6" s="22"/>
      <c r="E6" s="22"/>
      <c r="F6" s="22"/>
      <c r="G6" s="22"/>
      <c r="H6" s="22"/>
      <c r="I6" s="22"/>
      <c r="J6" s="22"/>
      <c r="K6" s="22"/>
      <c r="L6" s="22"/>
    </row>
    <row r="7" spans="2:12" ht="21" x14ac:dyDescent="0.35">
      <c r="B7" s="21" t="s">
        <v>4</v>
      </c>
      <c r="C7" s="22"/>
      <c r="D7" s="22"/>
      <c r="E7" s="22"/>
      <c r="F7" s="22"/>
      <c r="G7" s="22"/>
      <c r="H7" s="22"/>
      <c r="I7" s="22"/>
      <c r="J7" s="22"/>
      <c r="K7" s="22"/>
      <c r="L7" s="22"/>
    </row>
    <row r="8" spans="2:12" ht="21" x14ac:dyDescent="0.35">
      <c r="B8" s="21" t="s">
        <v>5</v>
      </c>
      <c r="C8" s="22"/>
      <c r="D8" s="22"/>
      <c r="E8" s="22"/>
      <c r="F8" s="22"/>
      <c r="G8" s="22"/>
      <c r="H8" s="22"/>
      <c r="I8" s="22"/>
      <c r="J8" s="22"/>
      <c r="K8" s="22"/>
      <c r="L8" s="22"/>
    </row>
    <row r="9" spans="2:12" ht="21" x14ac:dyDescent="0.35">
      <c r="B9" s="21" t="s">
        <v>6</v>
      </c>
      <c r="C9" s="22"/>
      <c r="D9" s="24">
        <v>0.1</v>
      </c>
      <c r="E9" s="22"/>
      <c r="F9" s="22"/>
      <c r="G9" s="22"/>
      <c r="H9" s="22"/>
      <c r="I9" s="22"/>
      <c r="J9" s="22"/>
      <c r="K9" s="22"/>
      <c r="L9" s="22"/>
    </row>
    <row r="10" spans="2:12" ht="21" x14ac:dyDescent="0.35">
      <c r="B10" s="21" t="s">
        <v>7</v>
      </c>
      <c r="C10" s="22"/>
      <c r="D10" s="24">
        <v>0.14000000000000001</v>
      </c>
      <c r="E10" s="22"/>
      <c r="F10" s="22"/>
      <c r="G10" s="22"/>
      <c r="H10" s="22"/>
      <c r="I10" s="22"/>
      <c r="J10" s="22"/>
      <c r="K10" s="22"/>
      <c r="L10" s="22"/>
    </row>
    <row r="11" spans="2:12" ht="21" x14ac:dyDescent="0.35">
      <c r="B11" s="21" t="s">
        <v>8</v>
      </c>
      <c r="C11" s="22"/>
      <c r="D11" s="24">
        <v>0.2</v>
      </c>
      <c r="E11" s="22"/>
      <c r="F11" s="22"/>
      <c r="G11" s="22"/>
      <c r="H11" s="22"/>
      <c r="I11" s="22"/>
      <c r="J11" s="22"/>
      <c r="K11" s="22"/>
      <c r="L11" s="22"/>
    </row>
    <row r="12" spans="2:12" ht="21" x14ac:dyDescent="0.35">
      <c r="B12" s="21" t="s">
        <v>9</v>
      </c>
      <c r="C12" s="22"/>
      <c r="D12" s="25">
        <v>750000</v>
      </c>
      <c r="E12" s="22"/>
      <c r="F12" s="22"/>
      <c r="G12" s="22"/>
      <c r="H12" s="22"/>
      <c r="I12" s="22"/>
      <c r="J12" s="22"/>
      <c r="K12" s="22"/>
      <c r="L12" s="22"/>
    </row>
    <row r="13" spans="2:12" ht="21" x14ac:dyDescent="0.35">
      <c r="B13" s="21" t="s">
        <v>10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</row>
    <row r="14" spans="2:12" ht="21" x14ac:dyDescent="0.35"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</row>
    <row r="15" spans="2:12" ht="21" x14ac:dyDescent="0.35"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</row>
    <row r="16" spans="2:12" ht="21" x14ac:dyDescent="0.35">
      <c r="B16" s="21"/>
      <c r="C16" s="26"/>
      <c r="D16" s="22"/>
      <c r="E16" s="22"/>
      <c r="F16" s="22"/>
      <c r="G16" s="22"/>
      <c r="H16" s="22"/>
      <c r="I16" s="22"/>
      <c r="J16" s="22"/>
      <c r="K16" s="22"/>
      <c r="L16" s="22"/>
    </row>
    <row r="17" spans="2:13" ht="21" x14ac:dyDescent="0.35">
      <c r="B17" s="21"/>
      <c r="C17" s="26"/>
      <c r="D17" s="22"/>
      <c r="E17" s="22"/>
      <c r="F17" s="22"/>
      <c r="G17" s="22"/>
      <c r="H17" s="22"/>
      <c r="I17" s="22"/>
      <c r="J17" s="22"/>
      <c r="K17" s="22"/>
      <c r="L17" s="22"/>
    </row>
    <row r="19" spans="2:13" x14ac:dyDescent="0.25">
      <c r="B19" s="16"/>
      <c r="L19" s="1"/>
      <c r="M19" s="1"/>
    </row>
    <row r="20" spans="2:13" x14ac:dyDescent="0.25">
      <c r="B20" s="16"/>
      <c r="C20" s="15"/>
      <c r="D20" s="15"/>
      <c r="E20" s="15"/>
      <c r="F20" s="15"/>
      <c r="G20" s="15"/>
      <c r="H20" s="15"/>
      <c r="I20" s="15"/>
      <c r="L20" s="1"/>
      <c r="M20" s="1"/>
    </row>
    <row r="21" spans="2:13" ht="15.75" x14ac:dyDescent="0.25">
      <c r="B21" s="2"/>
      <c r="C21" s="15"/>
      <c r="D21" s="15"/>
      <c r="E21" s="15"/>
      <c r="F21" s="15"/>
      <c r="G21" s="15"/>
      <c r="H21" s="15"/>
      <c r="I21" s="15"/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8FF48-8690-45D9-8DC0-977B91438407}">
  <dimension ref="B2:L37"/>
  <sheetViews>
    <sheetView topLeftCell="A42" workbookViewId="0">
      <selection activeCell="C46" sqref="C46"/>
    </sheetView>
  </sheetViews>
  <sheetFormatPr defaultRowHeight="15" x14ac:dyDescent="0.25"/>
  <cols>
    <col min="3" max="3" width="11" customWidth="1"/>
    <col min="4" max="4" width="11.140625" customWidth="1"/>
  </cols>
  <sheetData>
    <row r="2" spans="2:12" x14ac:dyDescent="0.25">
      <c r="B2" t="s">
        <v>11</v>
      </c>
      <c r="I2" t="s">
        <v>22</v>
      </c>
    </row>
    <row r="4" spans="2:12" x14ac:dyDescent="0.25">
      <c r="B4" t="s">
        <v>12</v>
      </c>
      <c r="C4">
        <v>14500</v>
      </c>
      <c r="E4" t="s">
        <v>16</v>
      </c>
      <c r="F4" s="4">
        <f>C4/C7</f>
        <v>5.6781692016102503E-2</v>
      </c>
      <c r="I4">
        <v>1055016</v>
      </c>
      <c r="K4" t="s">
        <v>16</v>
      </c>
      <c r="L4" s="1">
        <f>I4/I7</f>
        <v>0.95027737770656062</v>
      </c>
    </row>
    <row r="5" spans="2:12" x14ac:dyDescent="0.25">
      <c r="B5" t="s">
        <v>13</v>
      </c>
      <c r="E5" t="s">
        <v>17</v>
      </c>
      <c r="F5" s="3">
        <f>(C6-C7)/C6</f>
        <v>0.63756255553000818</v>
      </c>
      <c r="K5" t="s">
        <v>23</v>
      </c>
      <c r="L5">
        <f>(I6-I7)/I6</f>
        <v>0.85624851825989368</v>
      </c>
    </row>
    <row r="6" spans="2:12" x14ac:dyDescent="0.25">
      <c r="B6" t="s">
        <v>14</v>
      </c>
      <c r="C6">
        <v>704574</v>
      </c>
      <c r="E6" t="s">
        <v>21</v>
      </c>
      <c r="F6">
        <f>(C8-C10)/C9</f>
        <v>1.0279165395055978</v>
      </c>
      <c r="I6">
        <v>7723183</v>
      </c>
    </row>
    <row r="7" spans="2:12" x14ac:dyDescent="0.25">
      <c r="B7" t="s">
        <v>15</v>
      </c>
      <c r="C7">
        <v>255364</v>
      </c>
      <c r="I7">
        <v>1110219</v>
      </c>
    </row>
    <row r="8" spans="2:12" x14ac:dyDescent="0.25">
      <c r="B8" t="s">
        <v>18</v>
      </c>
      <c r="C8">
        <v>202638</v>
      </c>
    </row>
    <row r="9" spans="2:12" x14ac:dyDescent="0.25">
      <c r="B9" t="s">
        <v>19</v>
      </c>
      <c r="C9">
        <v>186771</v>
      </c>
    </row>
    <row r="10" spans="2:12" x14ac:dyDescent="0.25">
      <c r="B10" t="s">
        <v>20</v>
      </c>
      <c r="C10">
        <f>8889+1764</f>
        <v>10653</v>
      </c>
    </row>
    <row r="14" spans="2:12" x14ac:dyDescent="0.25">
      <c r="C14" t="s">
        <v>25</v>
      </c>
      <c r="F14" t="s">
        <v>26</v>
      </c>
    </row>
    <row r="16" spans="2:12" x14ac:dyDescent="0.25">
      <c r="C16">
        <v>2018</v>
      </c>
      <c r="D16">
        <v>2019</v>
      </c>
      <c r="F16">
        <v>2018</v>
      </c>
      <c r="G16">
        <v>2019</v>
      </c>
    </row>
    <row r="18" spans="2:11" x14ac:dyDescent="0.25">
      <c r="B18" t="s">
        <v>13</v>
      </c>
      <c r="C18" s="5">
        <v>1311469</v>
      </c>
      <c r="D18" s="5">
        <v>1414132</v>
      </c>
      <c r="F18">
        <v>19759</v>
      </c>
      <c r="G18">
        <v>26429</v>
      </c>
    </row>
    <row r="19" spans="2:11" x14ac:dyDescent="0.25">
      <c r="B19" t="s">
        <v>24</v>
      </c>
      <c r="C19" s="5">
        <v>1194124</v>
      </c>
      <c r="D19" s="5">
        <v>1320137</v>
      </c>
      <c r="F19">
        <v>13517</v>
      </c>
      <c r="G19">
        <v>18411</v>
      </c>
    </row>
    <row r="20" spans="2:11" x14ac:dyDescent="0.25">
      <c r="B20" t="s">
        <v>12</v>
      </c>
      <c r="C20" s="5">
        <v>968582</v>
      </c>
      <c r="D20" s="5">
        <v>1055016</v>
      </c>
      <c r="F20">
        <v>10500</v>
      </c>
      <c r="G20">
        <v>14500</v>
      </c>
    </row>
    <row r="21" spans="2:11" x14ac:dyDescent="0.25">
      <c r="B21" s="6" t="s">
        <v>27</v>
      </c>
      <c r="C21" s="7">
        <v>1391819</v>
      </c>
      <c r="D21" s="7">
        <v>1601047</v>
      </c>
    </row>
    <row r="22" spans="2:11" x14ac:dyDescent="0.25">
      <c r="B22" s="6" t="s">
        <v>28</v>
      </c>
      <c r="C22" s="7">
        <v>23518340</v>
      </c>
      <c r="D22" s="7">
        <v>27564288</v>
      </c>
    </row>
    <row r="23" spans="2:11" x14ac:dyDescent="0.25">
      <c r="B23" t="s">
        <v>29</v>
      </c>
      <c r="C23" s="5">
        <f>C21+C22</f>
        <v>24910159</v>
      </c>
      <c r="D23" s="5">
        <f>D21+D22</f>
        <v>29165335</v>
      </c>
      <c r="F23">
        <v>184486</v>
      </c>
      <c r="G23">
        <v>206192</v>
      </c>
    </row>
    <row r="24" spans="2:11" x14ac:dyDescent="0.25">
      <c r="B24" t="s">
        <v>30</v>
      </c>
      <c r="C24" s="5">
        <v>1024078</v>
      </c>
      <c r="D24" s="5">
        <v>1110219</v>
      </c>
      <c r="F24">
        <v>239281</v>
      </c>
      <c r="G24">
        <v>255364</v>
      </c>
    </row>
    <row r="25" spans="2:11" x14ac:dyDescent="0.25">
      <c r="B25" t="s">
        <v>31</v>
      </c>
      <c r="C25" s="5">
        <v>6816090</v>
      </c>
      <c r="D25" s="5">
        <v>7723183</v>
      </c>
      <c r="F25">
        <v>707443</v>
      </c>
      <c r="G25">
        <v>704574</v>
      </c>
    </row>
    <row r="26" spans="2:11" x14ac:dyDescent="0.25">
      <c r="B26" t="s">
        <v>32</v>
      </c>
      <c r="C26" s="5">
        <v>0</v>
      </c>
      <c r="D26" s="5">
        <v>0</v>
      </c>
      <c r="F26">
        <v>250022</v>
      </c>
      <c r="G26">
        <v>262439</v>
      </c>
    </row>
    <row r="28" spans="2:11" x14ac:dyDescent="0.25">
      <c r="B28" t="s">
        <v>33</v>
      </c>
      <c r="C28" s="1">
        <f>C18/C23</f>
        <v>5.2647957807093887E-2</v>
      </c>
      <c r="D28" s="1">
        <f>D18/D23</f>
        <v>4.848673948027684E-2</v>
      </c>
      <c r="F28" s="1">
        <f>F18/F23</f>
        <v>0.10710297800375096</v>
      </c>
      <c r="G28" s="1">
        <f>G18/G23</f>
        <v>0.12817665088849228</v>
      </c>
      <c r="H28" s="1"/>
      <c r="I28" s="1"/>
      <c r="J28" s="1"/>
      <c r="K28" s="1"/>
    </row>
    <row r="29" spans="2:11" x14ac:dyDescent="0.25">
      <c r="B29" t="s">
        <v>16</v>
      </c>
      <c r="C29" s="8">
        <f>C20/C24</f>
        <v>0.94580881534414374</v>
      </c>
      <c r="D29" s="8">
        <f>D20/D24</f>
        <v>0.95027737770656062</v>
      </c>
      <c r="F29" s="8">
        <f>F20/F24</f>
        <v>4.3881461545212531E-2</v>
      </c>
      <c r="G29" s="8">
        <f>G20/G24</f>
        <v>5.6781692016102503E-2</v>
      </c>
      <c r="H29" s="9"/>
      <c r="I29" s="9"/>
      <c r="J29" s="9"/>
      <c r="K29" s="9"/>
    </row>
    <row r="30" spans="2:11" x14ac:dyDescent="0.25">
      <c r="B30" t="s">
        <v>34</v>
      </c>
      <c r="C30" s="1">
        <f>C18/C25</f>
        <v>0.1924078173850404</v>
      </c>
      <c r="D30" s="1">
        <f>D18/D25</f>
        <v>0.18310222611583851</v>
      </c>
      <c r="F30" s="1">
        <f>F18/F25</f>
        <v>2.7930165398484402E-2</v>
      </c>
      <c r="G30" s="1">
        <f>G18/G25</f>
        <v>3.7510609247573712E-2</v>
      </c>
      <c r="H30" s="10"/>
      <c r="I30" s="10"/>
      <c r="J30" s="10"/>
      <c r="K30" s="10"/>
    </row>
    <row r="31" spans="2:11" x14ac:dyDescent="0.25">
      <c r="B31" t="s">
        <v>35</v>
      </c>
      <c r="C31" s="1">
        <f>C18/(C24+C26)</f>
        <v>1.280633897027375</v>
      </c>
      <c r="D31" s="1">
        <f>D18/(D24+D26)</f>
        <v>1.2737414870399444</v>
      </c>
      <c r="F31" s="1">
        <f>F18/(F24+F26)</f>
        <v>4.0381931032509512E-2</v>
      </c>
      <c r="G31" s="1">
        <f>G18/(G24+G26)</f>
        <v>5.1040646732444579E-2</v>
      </c>
      <c r="H31" s="10"/>
      <c r="I31" s="10"/>
      <c r="J31" s="10"/>
      <c r="K31" s="10"/>
    </row>
    <row r="32" spans="2:11" x14ac:dyDescent="0.25">
      <c r="B32" s="12" t="s">
        <v>40</v>
      </c>
      <c r="C32" s="13"/>
      <c r="D32" s="13"/>
      <c r="E32" s="12"/>
      <c r="F32" s="13"/>
      <c r="G32" s="13"/>
      <c r="H32" s="10"/>
      <c r="I32" s="10"/>
      <c r="J32" s="10"/>
      <c r="K32" s="10"/>
    </row>
    <row r="33" spans="2:11" x14ac:dyDescent="0.25">
      <c r="B33" t="s">
        <v>16</v>
      </c>
      <c r="C33" s="8" t="e">
        <f>C34*C35*C36*C37</f>
        <v>#VALUE!</v>
      </c>
      <c r="D33" s="8">
        <f>D34*D35*D36*D37</f>
        <v>0.95027737770656051</v>
      </c>
      <c r="F33" s="8">
        <f>F34*F35*F36*F37</f>
        <v>4.3881461545212531E-2</v>
      </c>
      <c r="G33" s="8">
        <f>G34*G35*G36*G37</f>
        <v>5.678169201610251E-2</v>
      </c>
      <c r="H33" s="9"/>
      <c r="I33" s="9"/>
      <c r="J33" s="9"/>
      <c r="K33" s="9"/>
    </row>
    <row r="34" spans="2:11" x14ac:dyDescent="0.25">
      <c r="B34" t="s">
        <v>36</v>
      </c>
      <c r="C34" s="4">
        <f>C20/C19</f>
        <v>0.81112346791455492</v>
      </c>
      <c r="D34" s="4">
        <f>D20/D19</f>
        <v>0.79917160112927677</v>
      </c>
      <c r="F34" s="4">
        <f>F20/F19</f>
        <v>0.77679958570688767</v>
      </c>
      <c r="G34" s="4">
        <f>G20/G19</f>
        <v>0.7875726467872467</v>
      </c>
      <c r="H34" s="11"/>
      <c r="I34" s="11"/>
      <c r="J34" s="11"/>
      <c r="K34" s="11"/>
    </row>
    <row r="35" spans="2:11" x14ac:dyDescent="0.25">
      <c r="B35" t="s">
        <v>37</v>
      </c>
      <c r="C35" s="1" t="s">
        <v>42</v>
      </c>
      <c r="D35" s="1">
        <f>D19/D23</f>
        <v>4.526390662065085E-2</v>
      </c>
      <c r="F35" s="1">
        <f>F19/F23</f>
        <v>7.3268432292965313E-2</v>
      </c>
      <c r="G35" s="1">
        <f>G19/G23</f>
        <v>8.9290564134399009E-2</v>
      </c>
      <c r="H35" s="1"/>
      <c r="I35" s="1"/>
      <c r="J35" s="1"/>
      <c r="K35" s="1"/>
    </row>
    <row r="36" spans="2:11" x14ac:dyDescent="0.25">
      <c r="B36" t="s">
        <v>38</v>
      </c>
      <c r="C36" s="1">
        <f>C25/C24</f>
        <v>6.6558309035053966</v>
      </c>
      <c r="D36" s="1">
        <f>D25/D24</f>
        <v>6.9564500337320831</v>
      </c>
      <c r="F36" s="1">
        <f>F25/F24</f>
        <v>2.9565364571361705</v>
      </c>
      <c r="G36" s="1">
        <f>G25/G24</f>
        <v>2.7590968186588558</v>
      </c>
      <c r="H36" s="1"/>
      <c r="I36" s="1"/>
      <c r="J36" s="1"/>
      <c r="K36" s="1"/>
    </row>
    <row r="37" spans="2:11" x14ac:dyDescent="0.25">
      <c r="B37" t="s">
        <v>39</v>
      </c>
      <c r="C37" s="1">
        <f>C23/C25</f>
        <v>3.6546112213893891</v>
      </c>
      <c r="D37" s="1">
        <f>D23/D25</f>
        <v>3.7763361298055478</v>
      </c>
      <c r="F37" s="1">
        <f>F23/F25</f>
        <v>0.26077860689836496</v>
      </c>
      <c r="G37" s="1">
        <f>G23/G25</f>
        <v>0.29264775594898479</v>
      </c>
      <c r="H37" s="1"/>
      <c r="I37" s="1"/>
      <c r="J37" s="1"/>
      <c r="K37" s="1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E2B51-0DA8-4071-B630-761C65B3B59B}">
  <dimension ref="A1"/>
  <sheetViews>
    <sheetView workbookViewId="0">
      <selection activeCell="B1" sqref="B1:M6"/>
    </sheetView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Akcie Obligace</vt:lpstr>
      <vt:lpstr>Financni paka</vt:lpstr>
      <vt:lpstr>List2</vt:lpstr>
      <vt:lpstr>List3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Blanka</dc:creator>
  <cp:lastModifiedBy>Kucerkova, Blanka</cp:lastModifiedBy>
  <dcterms:created xsi:type="dcterms:W3CDTF">2021-04-15T17:26:59Z</dcterms:created>
  <dcterms:modified xsi:type="dcterms:W3CDTF">2025-04-04T08:00:25Z</dcterms:modified>
</cp:coreProperties>
</file>