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z NTB VYUKA\ZFM dálkaři\2_konzultace\"/>
    </mc:Choice>
  </mc:AlternateContent>
  <xr:revisionPtr revIDLastSave="0" documentId="13_ncr:1_{D8AC4451-F407-4FC2-8C3C-C495ECB2A0A4}" xr6:coauthVersionLast="36" xr6:coauthVersionMax="47" xr10:uidLastSave="{00000000-0000-0000-0000-000000000000}"/>
  <bookViews>
    <workbookView xWindow="-120" yWindow="-120" windowWidth="20730" windowHeight="11160" activeTab="1" xr2:uid="{8C314D4C-E1E9-4FAD-B962-2C6B0DA8D252}"/>
  </bookViews>
  <sheets>
    <sheet name="Osnova" sheetId="2" r:id="rId1"/>
    <sheet name="Příklad 1" sheetId="4" r:id="rId2"/>
    <sheet name="Příklad 2" sheetId="5" r:id="rId3"/>
    <sheet name="Příklad 3" sheetId="6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2" i="4" l="1"/>
  <c r="E77" i="4" s="1"/>
  <c r="E71" i="4"/>
  <c r="C76" i="4"/>
  <c r="E75" i="4"/>
  <c r="C75" i="4"/>
  <c r="E74" i="4"/>
  <c r="C74" i="4"/>
  <c r="C77" i="4" s="1"/>
  <c r="E64" i="4"/>
  <c r="C64" i="4"/>
  <c r="C66" i="4"/>
  <c r="C65" i="4"/>
  <c r="E63" i="4"/>
  <c r="C63" i="4"/>
  <c r="C53" i="4"/>
  <c r="C54" i="4"/>
  <c r="E53" i="4"/>
  <c r="E55" i="4" s="1"/>
  <c r="E52" i="4"/>
  <c r="C52" i="4"/>
  <c r="E41" i="4"/>
  <c r="E44" i="4" s="1"/>
  <c r="C42" i="4"/>
  <c r="E42" i="4"/>
  <c r="C41" i="4"/>
  <c r="C44" i="4" s="1"/>
  <c r="E33" i="4"/>
  <c r="C31" i="4"/>
  <c r="E31" i="4"/>
  <c r="E30" i="4"/>
  <c r="C30" i="4"/>
  <c r="E19" i="4"/>
  <c r="E22" i="4" s="1"/>
  <c r="C19" i="4"/>
  <c r="C22" i="4" s="1"/>
  <c r="I24" i="5"/>
  <c r="I25" i="5" s="1"/>
  <c r="I19" i="5"/>
  <c r="I23" i="5"/>
  <c r="I21" i="5"/>
  <c r="E66" i="4" l="1"/>
  <c r="C55" i="4"/>
  <c r="C33" i="4"/>
  <c r="J31" i="6"/>
  <c r="J22" i="6"/>
  <c r="J19" i="6"/>
  <c r="D20" i="6"/>
  <c r="D19" i="6"/>
  <c r="D29" i="6" s="1"/>
  <c r="D32" i="6" s="1"/>
  <c r="J21" i="6" s="1"/>
  <c r="J30" i="6" s="1"/>
  <c r="J14" i="6"/>
  <c r="J13" i="6"/>
  <c r="J12" i="6"/>
  <c r="J11" i="6"/>
  <c r="J10" i="6"/>
  <c r="J8" i="6"/>
  <c r="J7" i="6"/>
  <c r="E12" i="6"/>
  <c r="E11" i="6"/>
  <c r="E9" i="6"/>
  <c r="E8" i="6"/>
  <c r="E7" i="6"/>
  <c r="J35" i="6"/>
  <c r="J34" i="6"/>
  <c r="J33" i="6"/>
  <c r="J32" i="6"/>
  <c r="J29" i="6"/>
  <c r="J28" i="6"/>
  <c r="H28" i="6"/>
  <c r="J24" i="6"/>
  <c r="J27" i="6"/>
  <c r="E13" i="6" s="1"/>
  <c r="J26" i="6"/>
  <c r="J25" i="6"/>
  <c r="J23" i="6"/>
  <c r="E10" i="6" s="1"/>
  <c r="D31" i="6"/>
  <c r="D30" i="6"/>
  <c r="D28" i="6"/>
  <c r="D27" i="6"/>
  <c r="D26" i="6"/>
  <c r="D25" i="6"/>
  <c r="D24" i="6"/>
  <c r="D23" i="6"/>
  <c r="D22" i="6"/>
  <c r="D21" i="6"/>
  <c r="D15" i="6"/>
  <c r="I15" i="6"/>
  <c r="N20" i="5"/>
  <c r="N24" i="5"/>
  <c r="N22" i="5"/>
  <c r="E17" i="5"/>
  <c r="E22" i="5" s="1"/>
  <c r="E11" i="4"/>
  <c r="I14" i="5" l="1"/>
  <c r="N25" i="5" s="1"/>
  <c r="N26" i="5" s="1"/>
  <c r="E24" i="5"/>
  <c r="E23" i="5"/>
  <c r="D33" i="6"/>
  <c r="D34" i="6" s="1"/>
  <c r="J9" i="6" s="1"/>
  <c r="J15" i="6" s="1"/>
  <c r="J37" i="6"/>
  <c r="J38" i="6" s="1"/>
  <c r="E14" i="6" s="1"/>
  <c r="E15" i="6" s="1"/>
</calcChain>
</file>

<file path=xl/sharedStrings.xml><?xml version="1.0" encoding="utf-8"?>
<sst xmlns="http://schemas.openxmlformats.org/spreadsheetml/2006/main" count="334" uniqueCount="203">
  <si>
    <t>Základní kapitál</t>
  </si>
  <si>
    <t>Oprávky</t>
  </si>
  <si>
    <t>Rezervní fond</t>
  </si>
  <si>
    <t>Akumulovaný zisk</t>
  </si>
  <si>
    <t>Pohledávky</t>
  </si>
  <si>
    <t>Dlouhodobé úvěry</t>
  </si>
  <si>
    <t>Peníze</t>
  </si>
  <si>
    <t>DPH</t>
  </si>
  <si>
    <t>???</t>
  </si>
  <si>
    <t>AKTIVA</t>
  </si>
  <si>
    <t>PASIVA</t>
  </si>
  <si>
    <t>FIXNÍ</t>
  </si>
  <si>
    <t>Účtová třída 0 - Dlouhodobý majetek</t>
  </si>
  <si>
    <t>Účtová třída 4 - Kapitálové účty a dlouhodobé závazky</t>
  </si>
  <si>
    <t>VLASTNÍ</t>
  </si>
  <si>
    <t>01 - Dlouhodobý nehmotný majetek</t>
  </si>
  <si>
    <t>41 - Základní kapitál a kapitálové fondy</t>
  </si>
  <si>
    <t>02 - Dlouhodobý hmotný majetek odpisovaný</t>
  </si>
  <si>
    <t>42 - Fondy ze zisku a převedené výsledky hospodaření</t>
  </si>
  <si>
    <t>03 - Dlouhodobý hmotný majetek neodpisovaný</t>
  </si>
  <si>
    <t>43 - Výsledek hospodaření</t>
  </si>
  <si>
    <t>04 - Pořízení dlouhodobého majetku</t>
  </si>
  <si>
    <t>45 - Rezervy</t>
  </si>
  <si>
    <t>05 - Poskytnuté zálohy na dlouhodobý majetek</t>
  </si>
  <si>
    <t>46 - Bankovní úvěry</t>
  </si>
  <si>
    <t>CIZÍ</t>
  </si>
  <si>
    <t>06 - Dlouhodobý finanční majetek</t>
  </si>
  <si>
    <t>47 - Dlouhodobé závazky</t>
  </si>
  <si>
    <t>07 - Oprávky k dlouhodobému nehmotnému majetku</t>
  </si>
  <si>
    <t>48 - Odložený daňový závazek a pohledávka</t>
  </si>
  <si>
    <t>08 - Oprávky k dlouhodobému hmotnému majetku</t>
  </si>
  <si>
    <t>49 - Individuální podnikatel</t>
  </si>
  <si>
    <t>09 - Opravné položky k dlouhodobému majetku</t>
  </si>
  <si>
    <t>OBĚŽNÁ</t>
  </si>
  <si>
    <t>Účtová třída 1 - Zásoby</t>
  </si>
  <si>
    <t>11 - Materiál</t>
  </si>
  <si>
    <t>12 - Zásoby vlastní výroby</t>
  </si>
  <si>
    <t>13 - Zboží</t>
  </si>
  <si>
    <t>19 - Opravné položky k zásobám</t>
  </si>
  <si>
    <t>Účtová třída 2 - Finanční účty</t>
  </si>
  <si>
    <t>21 - Peníze</t>
  </si>
  <si>
    <t>22 - Účty v bankách</t>
  </si>
  <si>
    <t>23 - Běžné bankovní úvěry</t>
  </si>
  <si>
    <t>24 - Jiné krátkodobé finanční výpomoci</t>
  </si>
  <si>
    <t>25 - Krátkodobý finanční majetek</t>
  </si>
  <si>
    <t>26 - Převody mezi finančními účty</t>
  </si>
  <si>
    <t>29 - Opravné položky ke krátkodobému finančnímu majetku</t>
  </si>
  <si>
    <t>Účtová třída 3 - Zúčtovací vztahy</t>
  </si>
  <si>
    <t>31 - Pohledávky</t>
  </si>
  <si>
    <t>32 - Závazky</t>
  </si>
  <si>
    <t>33 - Zúčtování se zaměstnanci a institucemi</t>
  </si>
  <si>
    <t>34 - Zúčtování daní a dotací</t>
  </si>
  <si>
    <t>35 - Pohledávky ke společníkům a sdružení</t>
  </si>
  <si>
    <t>36 - Závazky ke společníkům a sdružení</t>
  </si>
  <si>
    <t>37 - Jiné pohledávky a závazky</t>
  </si>
  <si>
    <t>38 - Přechodné účty aktiv a pasiv</t>
  </si>
  <si>
    <t>39 - Opravná položka k zúčtovacím vztahům a vnitřní zúčtování</t>
  </si>
  <si>
    <t>Účtová třída 5 - Náklady</t>
  </si>
  <si>
    <t>50 - Spotřebované nákupy</t>
  </si>
  <si>
    <t>51 - Služby</t>
  </si>
  <si>
    <t>52 - Osobní náklady</t>
  </si>
  <si>
    <t>53 - Daně a poplatky</t>
  </si>
  <si>
    <t>54 - Jiné provozní náklady</t>
  </si>
  <si>
    <t>55 - Odpisy, rezervy a opravné položky provozních nákladů</t>
  </si>
  <si>
    <t>56 - Finanční náklady</t>
  </si>
  <si>
    <t>57 - Rezervy a opravné položky finančních nákladů</t>
  </si>
  <si>
    <t>58 - Mimořádné náklady</t>
  </si>
  <si>
    <t>59 - Daně z příjmů a převodové účty</t>
  </si>
  <si>
    <t>Účtová třída 6 - Výnosy</t>
  </si>
  <si>
    <t>60 - Tržby za vlastní výkony a zboží</t>
  </si>
  <si>
    <t>61 - Změny stavu vnitropodnikových zásob</t>
  </si>
  <si>
    <t>62 - Aktivace</t>
  </si>
  <si>
    <t>64 - Jiné provozní výnosy</t>
  </si>
  <si>
    <t>65 - Zúčtování rezerv a opravných položek provozních výnosů</t>
  </si>
  <si>
    <t>66 - Finanční výnosy</t>
  </si>
  <si>
    <t>67 - Zúčtování rezerv a opravných položek finančních výnosů</t>
  </si>
  <si>
    <t>68 - Mimořádné výnosy</t>
  </si>
  <si>
    <t>69 - Převodové účty</t>
  </si>
  <si>
    <t>Účtová třída 7 - Závěrkové a podrozvahové účty</t>
  </si>
  <si>
    <t>70 - Účty rozvažné</t>
  </si>
  <si>
    <t>71 - Účet zisků a ztrát</t>
  </si>
  <si>
    <t>75 až 79 - Podrozvahové účty</t>
  </si>
  <si>
    <t>Účtové třídy 8 a 9 - Vnitropodnikové účetnictví</t>
  </si>
  <si>
    <t>Fixní aktiva</t>
  </si>
  <si>
    <t>Vlastní jmění</t>
  </si>
  <si>
    <t>Základní jmění</t>
  </si>
  <si>
    <t>Oběžná aktiva</t>
  </si>
  <si>
    <t>Cizí zdroje</t>
  </si>
  <si>
    <t>Materiál</t>
  </si>
  <si>
    <t>Dodavatelé</t>
  </si>
  <si>
    <t>Běžný účet</t>
  </si>
  <si>
    <t>Pokladna</t>
  </si>
  <si>
    <t>AKTIVA CELKEM</t>
  </si>
  <si>
    <t>PASIVA CELKEM</t>
  </si>
  <si>
    <t>1. Podnik nakoupil materiál od dodavatelů na fakturu</t>
  </si>
  <si>
    <t>2. Banka poskytla podniku úvěr</t>
  </si>
  <si>
    <t>3. Podnik uhradil část závazků vůči dodatelům</t>
  </si>
  <si>
    <t xml:space="preserve">4. Z běžného účtu bylo převedeno do pokladny </t>
  </si>
  <si>
    <t>5. podnik umořil část úvěru</t>
  </si>
  <si>
    <t xml:space="preserve"> Podnik má na počátku období následující stav jednotlivých položek aktiv a pasiv v tis. Kč.</t>
  </si>
  <si>
    <t>Nerozdělený zisk</t>
  </si>
  <si>
    <t>6. podnik převedl z nerozděleného zisku do rezervního fondu</t>
  </si>
  <si>
    <t>Sestavte konečnou rozvahu, jestliže  se během období staly následující účetní operace:</t>
  </si>
  <si>
    <t xml:space="preserve">Firma Ener a.s. ve svém účetnictví za rok 2020 uvádí mimo jiné i tyto údaje. Tržby z prodeje vlastních služeb 2 mil. Kč, odběratelé ovšem zaplatili jen 60 % v hotovosti, spotřeba instalačního materiálu ze zásob byla v hodnotě 100 tis. Kč, mzdy činily 150 tis. Kč, ale zaměstnancům bylo vyplaceno jen  80 %, přijaté finanční výnosy ve výši 40 tis. Kč, dále podnik zaplatil úroky 50 tis. Kč a úmor 100 tis. Kč, odpisy činily 60 tis. Kč, investice do nového hardwarového celku byla ve výši 400 tis. Kč. Dividendy v tomto roce nebyly vyplaceny. Stav peněžních prostředků na začátku roku 2020 činil 100 tis. Kč. Daň z příjmu, která bude zaplacena příští rok, činí 20 %. Sestavte výsledovku firmy a cash flow za rok 2020.
</t>
  </si>
  <si>
    <t>Finanční investice</t>
  </si>
  <si>
    <t>Zboží</t>
  </si>
  <si>
    <t>Rezervy</t>
  </si>
  <si>
    <t>Zaměstnanci</t>
  </si>
  <si>
    <t>Ostatní krátkodobé závazky</t>
  </si>
  <si>
    <t>NHIM a HIM při pořízení</t>
  </si>
  <si>
    <t>Opravné položky k pohledávkám</t>
  </si>
  <si>
    <r>
      <t>a)</t>
    </r>
    <r>
      <rPr>
        <sz val="12"/>
        <rFont val="Times New Roman"/>
        <family val="1"/>
        <charset val="238"/>
      </rPr>
      <t xml:space="preserve">    </t>
    </r>
    <r>
      <rPr>
        <sz val="12"/>
        <rFont val="Arial"/>
        <family val="2"/>
        <charset val="238"/>
      </rPr>
      <t>Sestavte počáteční rozvahu</t>
    </r>
  </si>
  <si>
    <r>
      <t>b)</t>
    </r>
    <r>
      <rPr>
        <sz val="12"/>
        <rFont val="Times New Roman"/>
        <family val="1"/>
        <charset val="238"/>
      </rPr>
      <t xml:space="preserve">    </t>
    </r>
    <r>
      <rPr>
        <sz val="12"/>
        <rFont val="Arial"/>
        <family val="2"/>
        <charset val="238"/>
      </rPr>
      <t>Sestavte výsledovku</t>
    </r>
  </si>
  <si>
    <r>
      <t>c)</t>
    </r>
    <r>
      <rPr>
        <sz val="12"/>
        <rFont val="Times New Roman"/>
        <family val="1"/>
        <charset val="238"/>
      </rPr>
      <t xml:space="preserve">    </t>
    </r>
    <r>
      <rPr>
        <sz val="12"/>
        <rFont val="Arial"/>
        <family val="2"/>
        <charset val="238"/>
      </rPr>
      <t>Sestavte výkaz o toku hotovosti</t>
    </r>
  </si>
  <si>
    <r>
      <t>d)</t>
    </r>
    <r>
      <rPr>
        <sz val="12"/>
        <rFont val="Times New Roman"/>
        <family val="1"/>
        <charset val="238"/>
      </rPr>
      <t xml:space="preserve">    </t>
    </r>
    <r>
      <rPr>
        <sz val="12"/>
        <rFont val="Arial"/>
        <family val="2"/>
        <charset val="238"/>
      </rPr>
      <t>Sestavte konečnou rozvahu</t>
    </r>
  </si>
  <si>
    <t>Tržby za prodej zboží na fakturu</t>
  </si>
  <si>
    <t>Spotřeba materiálu ze zásob na výrobky</t>
  </si>
  <si>
    <t>Tržby za prodej výrobků v hotovosti</t>
  </si>
  <si>
    <t>Vyplacené mzdy a pojistné</t>
  </si>
  <si>
    <t>Odpisy dlouhodobého majetku</t>
  </si>
  <si>
    <t>Spotřeba energie a ostatní provozní výdaje</t>
  </si>
  <si>
    <t>Nákup materiálu - zaplaceno</t>
  </si>
  <si>
    <t>Prodej a vyřazení části DHM v pořiz. Ceně</t>
  </si>
  <si>
    <t>zůstatková cena prodaného DHM</t>
  </si>
  <si>
    <t>peníze získané prodejem DHM</t>
  </si>
  <si>
    <t>Tvorba opravné položky k pohledávce</t>
  </si>
  <si>
    <t>zaplacení  úroků z úvěru</t>
  </si>
  <si>
    <t>úmor úvěru</t>
  </si>
  <si>
    <t>Pořízení dlouhodobého majetku (placeno)</t>
  </si>
  <si>
    <t>zaplacené zálohy na daň z příjmů</t>
  </si>
  <si>
    <t>daň z příjmů splatná</t>
  </si>
  <si>
    <t>a</t>
  </si>
  <si>
    <t>Výsledovka</t>
  </si>
  <si>
    <t>Tržby</t>
  </si>
  <si>
    <t>v tis. Kc</t>
  </si>
  <si>
    <t>material</t>
  </si>
  <si>
    <t>mzdy</t>
  </si>
  <si>
    <t>finacni vynosy</t>
  </si>
  <si>
    <t>uroky</t>
  </si>
  <si>
    <t>odpisy</t>
  </si>
  <si>
    <t>provozni HV</t>
  </si>
  <si>
    <t>finacni HV</t>
  </si>
  <si>
    <t>EBT</t>
  </si>
  <si>
    <t>dan</t>
  </si>
  <si>
    <t>EAT</t>
  </si>
  <si>
    <t>Cash flow</t>
  </si>
  <si>
    <t>PS PP</t>
  </si>
  <si>
    <t>zav. Zam</t>
  </si>
  <si>
    <t>zasoby</t>
  </si>
  <si>
    <t>pohledavka</t>
  </si>
  <si>
    <t>provozni CF</t>
  </si>
  <si>
    <t>hardware</t>
  </si>
  <si>
    <t>investicni CF</t>
  </si>
  <si>
    <t>umor</t>
  </si>
  <si>
    <t>financni CF</t>
  </si>
  <si>
    <t>prirustek PP</t>
  </si>
  <si>
    <t>KS PP</t>
  </si>
  <si>
    <t>cash flow prima metoda</t>
  </si>
  <si>
    <t>prijmy</t>
  </si>
  <si>
    <t>z trzeb</t>
  </si>
  <si>
    <t>z fin vynosu</t>
  </si>
  <si>
    <t>vydaje</t>
  </si>
  <si>
    <t>Pasiva celkem</t>
  </si>
  <si>
    <t>Aktiva celkem</t>
  </si>
  <si>
    <t>Trzby</t>
  </si>
  <si>
    <t>Trzby v hotovosti</t>
  </si>
  <si>
    <t>Naklad na prodane zbozi</t>
  </si>
  <si>
    <t>Material</t>
  </si>
  <si>
    <t>Mzdy</t>
  </si>
  <si>
    <t>Odpisy</t>
  </si>
  <si>
    <t>Energie a spol.</t>
  </si>
  <si>
    <t>prodej DHM</t>
  </si>
  <si>
    <t>zustatkova cena</t>
  </si>
  <si>
    <t>opravna polozka k pohledavkam</t>
  </si>
  <si>
    <t>financni HV</t>
  </si>
  <si>
    <t>dan 20%</t>
  </si>
  <si>
    <t>pohledávky</t>
  </si>
  <si>
    <t>Nákupní cena prodaného zboží ze skladu</t>
  </si>
  <si>
    <t>zasoby zbozi</t>
  </si>
  <si>
    <t>zisk z prodeje DHM</t>
  </si>
  <si>
    <t>opr. Pol. K pohl.</t>
  </si>
  <si>
    <t>zasoby material</t>
  </si>
  <si>
    <t>zavazky Fin urad</t>
  </si>
  <si>
    <t>nakup DHM</t>
  </si>
  <si>
    <t>finacni CF</t>
  </si>
  <si>
    <t>ubytek PP</t>
  </si>
  <si>
    <t>Aktiva</t>
  </si>
  <si>
    <t>Pasiva</t>
  </si>
  <si>
    <t xml:space="preserve">Cash flow nepřímá metoda </t>
  </si>
  <si>
    <t>v tis. Kč</t>
  </si>
  <si>
    <t>A+ bezny účet, P+ dlouhodobé závazky</t>
  </si>
  <si>
    <t>A- bezny účet, P- zavazky k dodavatelum</t>
  </si>
  <si>
    <t>A+ Pokladna, A- bezny ucet</t>
  </si>
  <si>
    <t>A- bezny ucet, P - dlouhodobe zavazky</t>
  </si>
  <si>
    <t>P+ rezervni fond, P- nerozdeleny zisk</t>
  </si>
  <si>
    <t>A+ zasoby-material, P+ zavazky k dodavatelum</t>
  </si>
  <si>
    <t>Dlouhodobe zavazky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</si>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</sst>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16"/>
      <name val="Arial CE"/>
      <family val="2"/>
      <charset val="238"/>
    </font>
    <font>
      <b/>
      <sz val="13"/>
      <name val="Arial CE"/>
      <family val="2"/>
      <charset val="238"/>
    </font>
    <font>
      <b/>
      <sz val="10"/>
      <name val="Arial CE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2"/>
      <name val="Times New Roman"/>
      <family val="1"/>
      <charset val="238"/>
    </font>
    <font>
      <sz val="12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lightUp">
        <fgColor indexed="22"/>
        <bgColor indexed="47"/>
      </patternFill>
    </fill>
    <fill>
      <patternFill patternType="lightUp">
        <fgColor indexed="22"/>
        <bgColor indexed="43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</fills>
  <borders count="45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1">
    <xf numFmtId="0" fontId="0" fillId="0" borderId="0" xfId="0"/>
    <xf numFmtId="0" fontId="2" fillId="0" borderId="0" xfId="2"/>
    <xf numFmtId="0" fontId="2" fillId="0" borderId="1" xfId="2" applyBorder="1"/>
    <xf numFmtId="0" fontId="3" fillId="0" borderId="2" xfId="2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2" fillId="0" borderId="2" xfId="2" applyBorder="1"/>
    <xf numFmtId="0" fontId="5" fillId="2" borderId="3" xfId="2" applyFont="1" applyFill="1" applyBorder="1" applyAlignment="1">
      <alignment horizontal="left"/>
    </xf>
    <xf numFmtId="0" fontId="5" fillId="3" borderId="4" xfId="2" applyFont="1" applyFill="1" applyBorder="1" applyAlignment="1">
      <alignment horizontal="left"/>
    </xf>
    <xf numFmtId="0" fontId="2" fillId="2" borderId="5" xfId="2" applyFill="1" applyBorder="1" applyAlignment="1">
      <alignment horizontal="left"/>
    </xf>
    <xf numFmtId="0" fontId="2" fillId="3" borderId="6" xfId="2" applyFill="1" applyBorder="1" applyAlignment="1">
      <alignment horizontal="left"/>
    </xf>
    <xf numFmtId="0" fontId="2" fillId="3" borderId="7" xfId="2" applyFill="1" applyBorder="1" applyAlignment="1">
      <alignment horizontal="left"/>
    </xf>
    <xf numFmtId="0" fontId="2" fillId="4" borderId="6" xfId="2" applyFill="1" applyBorder="1" applyAlignment="1">
      <alignment horizontal="left"/>
    </xf>
    <xf numFmtId="0" fontId="2" fillId="2" borderId="8" xfId="2" applyFill="1" applyBorder="1" applyAlignment="1">
      <alignment horizontal="left"/>
    </xf>
    <xf numFmtId="0" fontId="5" fillId="5" borderId="5" xfId="2" applyFont="1" applyFill="1" applyBorder="1" applyAlignment="1">
      <alignment horizontal="left"/>
    </xf>
    <xf numFmtId="0" fontId="2" fillId="5" borderId="5" xfId="2" applyFill="1" applyBorder="1" applyAlignment="1">
      <alignment horizontal="left"/>
    </xf>
    <xf numFmtId="0" fontId="2" fillId="5" borderId="9" xfId="2" applyFill="1" applyBorder="1" applyAlignment="1">
      <alignment horizontal="left"/>
    </xf>
    <xf numFmtId="0" fontId="5" fillId="5" borderId="10" xfId="2" applyFont="1" applyFill="1" applyBorder="1" applyAlignment="1">
      <alignment horizontal="left"/>
    </xf>
    <xf numFmtId="0" fontId="2" fillId="4" borderId="11" xfId="2" applyFill="1" applyBorder="1" applyAlignment="1">
      <alignment horizontal="left"/>
    </xf>
    <xf numFmtId="0" fontId="2" fillId="6" borderId="5" xfId="2" applyFill="1" applyBorder="1" applyAlignment="1">
      <alignment horizontal="left"/>
    </xf>
    <xf numFmtId="0" fontId="2" fillId="7" borderId="6" xfId="2" applyFill="1" applyBorder="1" applyAlignment="1">
      <alignment horizontal="left"/>
    </xf>
    <xf numFmtId="0" fontId="5" fillId="0" borderId="0" xfId="2" applyFont="1"/>
    <xf numFmtId="0" fontId="7" fillId="0" borderId="26" xfId="0" applyFont="1" applyBorder="1" applyAlignment="1">
      <alignment vertical="center" wrapText="1"/>
    </xf>
    <xf numFmtId="0" fontId="8" fillId="0" borderId="27" xfId="0" applyFont="1" applyBorder="1" applyAlignment="1">
      <alignment horizontal="right" vertical="center" wrapText="1"/>
    </xf>
    <xf numFmtId="0" fontId="8" fillId="0" borderId="27" xfId="0" applyFont="1" applyBorder="1" applyAlignment="1">
      <alignment vertical="center" wrapText="1"/>
    </xf>
    <xf numFmtId="0" fontId="8" fillId="0" borderId="26" xfId="0" applyFont="1" applyBorder="1" applyAlignment="1">
      <alignment vertical="center" wrapText="1"/>
    </xf>
    <xf numFmtId="0" fontId="7" fillId="0" borderId="27" xfId="0" applyFont="1" applyBorder="1" applyAlignment="1">
      <alignment horizontal="right" vertical="center" wrapText="1"/>
    </xf>
    <xf numFmtId="0" fontId="7" fillId="0" borderId="27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2"/>
    </xf>
    <xf numFmtId="0" fontId="8" fillId="0" borderId="24" xfId="0" applyFont="1" applyBorder="1" applyAlignment="1">
      <alignment vertical="center" wrapText="1"/>
    </xf>
    <xf numFmtId="0" fontId="8" fillId="0" borderId="25" xfId="0" applyFont="1" applyBorder="1" applyAlignment="1">
      <alignment vertical="center" wrapText="1"/>
    </xf>
    <xf numFmtId="0" fontId="10" fillId="9" borderId="0" xfId="0" applyFont="1" applyFill="1" applyAlignment="1">
      <alignment horizontal="left" vertical="center" indent="5"/>
    </xf>
    <xf numFmtId="0" fontId="12" fillId="9" borderId="0" xfId="0" applyFont="1" applyFill="1"/>
    <xf numFmtId="3" fontId="12" fillId="9" borderId="0" xfId="0" applyNumberFormat="1" applyFont="1" applyFill="1"/>
    <xf numFmtId="0" fontId="8" fillId="0" borderId="24" xfId="0" applyFont="1" applyBorder="1" applyAlignment="1">
      <alignment vertical="center" wrapText="1"/>
    </xf>
    <xf numFmtId="0" fontId="8" fillId="0" borderId="25" xfId="0" applyFont="1" applyBorder="1" applyAlignment="1">
      <alignment vertical="center" wrapText="1"/>
    </xf>
    <xf numFmtId="0" fontId="13" fillId="0" borderId="0" xfId="0" applyFont="1"/>
    <xf numFmtId="0" fontId="9" fillId="0" borderId="0" xfId="0" applyFont="1"/>
    <xf numFmtId="3" fontId="14" fillId="0" borderId="33" xfId="0" applyNumberFormat="1" applyFont="1" applyBorder="1" applyAlignment="1">
      <alignment horizontal="right" vertical="center"/>
    </xf>
    <xf numFmtId="3" fontId="14" fillId="0" borderId="34" xfId="0" applyNumberFormat="1" applyFont="1" applyBorder="1" applyAlignment="1">
      <alignment horizontal="right" vertical="center"/>
    </xf>
    <xf numFmtId="0" fontId="14" fillId="0" borderId="28" xfId="0" applyFont="1" applyBorder="1" applyAlignment="1">
      <alignment horizontal="right" vertical="center"/>
    </xf>
    <xf numFmtId="3" fontId="14" fillId="0" borderId="30" xfId="0" applyNumberFormat="1" applyFont="1" applyBorder="1" applyAlignment="1">
      <alignment horizontal="right" vertical="center"/>
    </xf>
    <xf numFmtId="0" fontId="14" fillId="0" borderId="41" xfId="0" applyFont="1" applyBorder="1" applyAlignment="1">
      <alignment horizontal="right" vertical="center"/>
    </xf>
    <xf numFmtId="3" fontId="14" fillId="0" borderId="42" xfId="0" applyNumberFormat="1" applyFont="1" applyBorder="1" applyAlignment="1">
      <alignment horizontal="right" vertical="center"/>
    </xf>
    <xf numFmtId="3" fontId="15" fillId="0" borderId="37" xfId="0" applyNumberFormat="1" applyFont="1" applyBorder="1"/>
    <xf numFmtId="3" fontId="15" fillId="0" borderId="38" xfId="0" applyNumberFormat="1" applyFont="1" applyBorder="1"/>
    <xf numFmtId="14" fontId="0" fillId="0" borderId="37" xfId="0" applyNumberFormat="1" applyFont="1" applyBorder="1"/>
    <xf numFmtId="14" fontId="0" fillId="0" borderId="38" xfId="0" applyNumberFormat="1" applyFont="1" applyBorder="1"/>
    <xf numFmtId="0" fontId="14" fillId="0" borderId="0" xfId="0" applyFont="1"/>
    <xf numFmtId="3" fontId="14" fillId="0" borderId="0" xfId="0" applyNumberFormat="1" applyFont="1"/>
    <xf numFmtId="0" fontId="15" fillId="0" borderId="0" xfId="0" applyFont="1"/>
    <xf numFmtId="3" fontId="15" fillId="0" borderId="0" xfId="0" applyNumberFormat="1" applyFont="1"/>
    <xf numFmtId="0" fontId="14" fillId="0" borderId="44" xfId="0" applyFont="1" applyBorder="1"/>
    <xf numFmtId="3" fontId="14" fillId="0" borderId="44" xfId="0" applyNumberFormat="1" applyFont="1" applyBorder="1"/>
    <xf numFmtId="3" fontId="14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wrapText="1"/>
    </xf>
    <xf numFmtId="0" fontId="16" fillId="0" borderId="0" xfId="0" applyFont="1"/>
    <xf numFmtId="0" fontId="17" fillId="0" borderId="0" xfId="0" applyFont="1"/>
    <xf numFmtId="0" fontId="8" fillId="9" borderId="27" xfId="0" applyFont="1" applyFill="1" applyBorder="1" applyAlignment="1">
      <alignment horizontal="right" vertical="center" wrapText="1"/>
    </xf>
    <xf numFmtId="0" fontId="8" fillId="9" borderId="27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horizontal="right" vertical="center" wrapText="1"/>
    </xf>
    <xf numFmtId="0" fontId="8" fillId="0" borderId="27" xfId="0" applyFont="1" applyFill="1" applyBorder="1" applyAlignment="1">
      <alignment vertical="center" wrapText="1"/>
    </xf>
    <xf numFmtId="0" fontId="4" fillId="0" borderId="12" xfId="2" applyFont="1" applyBorder="1" applyAlignment="1">
      <alignment horizontal="center" vertical="center" textRotation="90"/>
    </xf>
    <xf numFmtId="0" fontId="4" fillId="0" borderId="13" xfId="2" applyFont="1" applyBorder="1" applyAlignment="1">
      <alignment horizontal="center" vertical="center" textRotation="90"/>
    </xf>
    <xf numFmtId="0" fontId="4" fillId="0" borderId="14" xfId="2" applyFont="1" applyBorder="1" applyAlignment="1">
      <alignment horizontal="center" vertical="center" textRotation="90"/>
    </xf>
    <xf numFmtId="0" fontId="4" fillId="0" borderId="15" xfId="2" applyFont="1" applyBorder="1" applyAlignment="1">
      <alignment horizontal="center" vertical="center" textRotation="90"/>
    </xf>
    <xf numFmtId="0" fontId="4" fillId="0" borderId="16" xfId="2" applyFont="1" applyBorder="1" applyAlignment="1">
      <alignment horizontal="center" vertical="center" textRotation="90"/>
    </xf>
    <xf numFmtId="0" fontId="4" fillId="0" borderId="16" xfId="2" applyFont="1" applyBorder="1" applyAlignment="1"/>
    <xf numFmtId="0" fontId="4" fillId="0" borderId="17" xfId="2" applyFont="1" applyBorder="1" applyAlignment="1"/>
    <xf numFmtId="0" fontId="5" fillId="8" borderId="10" xfId="2" applyFont="1" applyFill="1" applyBorder="1" applyAlignment="1">
      <alignment horizontal="left" indent="15"/>
    </xf>
    <xf numFmtId="0" fontId="2" fillId="8" borderId="18" xfId="2" applyFill="1" applyBorder="1" applyAlignment="1">
      <alignment horizontal="left" indent="15"/>
    </xf>
    <xf numFmtId="0" fontId="4" fillId="0" borderId="19" xfId="2" applyFont="1" applyBorder="1" applyAlignment="1">
      <alignment horizontal="center" vertical="center" textRotation="90"/>
    </xf>
    <xf numFmtId="0" fontId="4" fillId="0" borderId="20" xfId="2" applyFont="1" applyBorder="1" applyAlignment="1">
      <alignment horizontal="center" vertical="center" textRotation="90"/>
    </xf>
    <xf numFmtId="0" fontId="2" fillId="8" borderId="5" xfId="2" applyFill="1" applyBorder="1" applyAlignment="1">
      <alignment horizontal="left" indent="15"/>
    </xf>
    <xf numFmtId="0" fontId="2" fillId="8" borderId="21" xfId="2" applyFill="1" applyBorder="1" applyAlignment="1">
      <alignment horizontal="left" indent="15"/>
    </xf>
    <xf numFmtId="0" fontId="2" fillId="8" borderId="22" xfId="2" applyFill="1" applyBorder="1" applyAlignment="1">
      <alignment horizontal="left" indent="15"/>
    </xf>
    <xf numFmtId="0" fontId="2" fillId="8" borderId="23" xfId="2" applyFill="1" applyBorder="1" applyAlignment="1">
      <alignment horizontal="left" indent="15"/>
    </xf>
    <xf numFmtId="0" fontId="8" fillId="0" borderId="24" xfId="0" applyFont="1" applyBorder="1" applyAlignment="1">
      <alignment vertical="center" wrapText="1"/>
    </xf>
    <xf numFmtId="0" fontId="8" fillId="0" borderId="25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25" xfId="0" applyFont="1" applyBorder="1" applyAlignment="1">
      <alignment vertical="center" wrapText="1"/>
    </xf>
    <xf numFmtId="0" fontId="6" fillId="0" borderId="24" xfId="0" applyFont="1" applyBorder="1" applyAlignment="1">
      <alignment vertical="center" wrapText="1"/>
    </xf>
    <xf numFmtId="0" fontId="6" fillId="0" borderId="25" xfId="0" applyFont="1" applyBorder="1" applyAlignment="1">
      <alignment vertical="center" wrapText="1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left" vertical="center"/>
    </xf>
    <xf numFmtId="0" fontId="14" fillId="0" borderId="29" xfId="0" applyFont="1" applyBorder="1" applyAlignment="1">
      <alignment horizontal="left" vertical="center"/>
    </xf>
    <xf numFmtId="0" fontId="14" fillId="0" borderId="28" xfId="0" applyFont="1" applyBorder="1" applyAlignment="1">
      <alignment horizontal="left" vertical="center"/>
    </xf>
    <xf numFmtId="0" fontId="14" fillId="0" borderId="40" xfId="0" applyFont="1" applyBorder="1" applyAlignment="1">
      <alignment horizontal="left" vertical="center"/>
    </xf>
    <xf numFmtId="0" fontId="14" fillId="0" borderId="41" xfId="0" applyFont="1" applyBorder="1" applyAlignment="1">
      <alignment horizontal="left" vertical="center"/>
    </xf>
    <xf numFmtId="0" fontId="14" fillId="0" borderId="35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36" xfId="0" applyFont="1" applyBorder="1" applyAlignment="1">
      <alignment horizontal="left" vertical="center"/>
    </xf>
    <xf numFmtId="0" fontId="14" fillId="0" borderId="37" xfId="0" applyFont="1" applyBorder="1" applyAlignment="1">
      <alignment horizontal="left" vertical="center"/>
    </xf>
    <xf numFmtId="0" fontId="14" fillId="0" borderId="39" xfId="0" applyFont="1" applyBorder="1" applyAlignment="1">
      <alignment horizontal="left" vertical="center"/>
    </xf>
    <xf numFmtId="0" fontId="15" fillId="0" borderId="36" xfId="0" applyFont="1" applyBorder="1" applyAlignment="1">
      <alignment horizontal="left" vertical="center"/>
    </xf>
    <xf numFmtId="0" fontId="15" fillId="0" borderId="37" xfId="0" applyFont="1" applyBorder="1" applyAlignment="1">
      <alignment horizontal="left" vertical="center"/>
    </xf>
    <xf numFmtId="0" fontId="14" fillId="0" borderId="43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</cellXfs>
  <cellStyles count="3">
    <cellStyle name="Normální" xfId="0" builtinId="0"/>
    <cellStyle name="Normální 2" xfId="1" xr:uid="{ECDC62C3-2276-433C-AB70-B397B9A59CD8}"/>
    <cellStyle name="normální_List1" xfId="2" xr:uid="{472367BB-8ECF-4AF2-B65B-27EDAC437F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F9FC9-3DBF-47BB-AFED-0D24B9DA6E54}">
  <dimension ref="B1:E64"/>
  <sheetViews>
    <sheetView workbookViewId="0">
      <selection activeCell="C1" sqref="C1"/>
    </sheetView>
  </sheetViews>
  <sheetFormatPr defaultRowHeight="15" x14ac:dyDescent="0.25"/>
  <cols>
    <col min="3" max="3" width="54.85546875" customWidth="1"/>
    <col min="4" max="4" width="53.85546875" customWidth="1"/>
  </cols>
  <sheetData>
    <row r="1" spans="2:5" ht="15.75" thickBot="1" x14ac:dyDescent="0.3"/>
    <row r="2" spans="2:5" ht="21.75" thickTop="1" thickBot="1" x14ac:dyDescent="0.35">
      <c r="B2" s="2"/>
      <c r="C2" s="3" t="s">
        <v>9</v>
      </c>
      <c r="D2" s="4" t="s">
        <v>10</v>
      </c>
      <c r="E2" s="5"/>
    </row>
    <row r="3" spans="2:5" ht="15.75" thickTop="1" x14ac:dyDescent="0.25">
      <c r="B3" s="73" t="s">
        <v>11</v>
      </c>
      <c r="C3" s="6" t="s">
        <v>12</v>
      </c>
      <c r="D3" s="7" t="s">
        <v>13</v>
      </c>
      <c r="E3" s="64" t="s">
        <v>14</v>
      </c>
    </row>
    <row r="4" spans="2:5" x14ac:dyDescent="0.25">
      <c r="B4" s="68"/>
      <c r="C4" s="8" t="s">
        <v>15</v>
      </c>
      <c r="D4" s="9" t="s">
        <v>16</v>
      </c>
      <c r="E4" s="65"/>
    </row>
    <row r="5" spans="2:5" x14ac:dyDescent="0.25">
      <c r="B5" s="68"/>
      <c r="C5" s="8" t="s">
        <v>17</v>
      </c>
      <c r="D5" s="9" t="s">
        <v>18</v>
      </c>
      <c r="E5" s="65"/>
    </row>
    <row r="6" spans="2:5" x14ac:dyDescent="0.25">
      <c r="B6" s="68"/>
      <c r="C6" s="8" t="s">
        <v>19</v>
      </c>
      <c r="D6" s="9" t="s">
        <v>20</v>
      </c>
      <c r="E6" s="65"/>
    </row>
    <row r="7" spans="2:5" ht="15.75" thickBot="1" x14ac:dyDescent="0.3">
      <c r="B7" s="68"/>
      <c r="C7" s="8" t="s">
        <v>21</v>
      </c>
      <c r="D7" s="10" t="s">
        <v>22</v>
      </c>
      <c r="E7" s="65"/>
    </row>
    <row r="8" spans="2:5" x14ac:dyDescent="0.25">
      <c r="B8" s="68"/>
      <c r="C8" s="8" t="s">
        <v>23</v>
      </c>
      <c r="D8" s="11" t="s">
        <v>24</v>
      </c>
      <c r="E8" s="65" t="s">
        <v>25</v>
      </c>
    </row>
    <row r="9" spans="2:5" x14ac:dyDescent="0.25">
      <c r="B9" s="68"/>
      <c r="C9" s="8" t="s">
        <v>26</v>
      </c>
      <c r="D9" s="11" t="s">
        <v>27</v>
      </c>
      <c r="E9" s="65"/>
    </row>
    <row r="10" spans="2:5" x14ac:dyDescent="0.25">
      <c r="B10" s="68"/>
      <c r="C10" s="8" t="s">
        <v>28</v>
      </c>
      <c r="D10" s="11" t="s">
        <v>29</v>
      </c>
      <c r="E10" s="65"/>
    </row>
    <row r="11" spans="2:5" x14ac:dyDescent="0.25">
      <c r="B11" s="68"/>
      <c r="C11" s="8" t="s">
        <v>30</v>
      </c>
      <c r="D11" s="11" t="s">
        <v>31</v>
      </c>
      <c r="E11" s="65"/>
    </row>
    <row r="12" spans="2:5" ht="15.75" thickBot="1" x14ac:dyDescent="0.3">
      <c r="B12" s="74"/>
      <c r="C12" s="12" t="s">
        <v>32</v>
      </c>
      <c r="D12" s="11"/>
      <c r="E12" s="65"/>
    </row>
    <row r="13" spans="2:5" x14ac:dyDescent="0.25">
      <c r="B13" s="67" t="s">
        <v>33</v>
      </c>
      <c r="C13" s="13" t="s">
        <v>34</v>
      </c>
      <c r="D13" s="11"/>
      <c r="E13" s="65"/>
    </row>
    <row r="14" spans="2:5" x14ac:dyDescent="0.25">
      <c r="B14" s="68"/>
      <c r="C14" s="14" t="s">
        <v>35</v>
      </c>
      <c r="D14" s="11"/>
      <c r="E14" s="65"/>
    </row>
    <row r="15" spans="2:5" x14ac:dyDescent="0.25">
      <c r="B15" s="68"/>
      <c r="C15" s="14" t="s">
        <v>36</v>
      </c>
      <c r="D15" s="11"/>
      <c r="E15" s="65"/>
    </row>
    <row r="16" spans="2:5" x14ac:dyDescent="0.25">
      <c r="B16" s="68"/>
      <c r="C16" s="14" t="s">
        <v>37</v>
      </c>
      <c r="D16" s="11"/>
      <c r="E16" s="65"/>
    </row>
    <row r="17" spans="2:5" x14ac:dyDescent="0.25">
      <c r="B17" s="68"/>
      <c r="C17" s="15" t="s">
        <v>38</v>
      </c>
      <c r="D17" s="11"/>
      <c r="E17" s="65"/>
    </row>
    <row r="18" spans="2:5" x14ac:dyDescent="0.25">
      <c r="B18" s="68"/>
      <c r="C18" s="16" t="s">
        <v>39</v>
      </c>
      <c r="D18" s="11"/>
      <c r="E18" s="65"/>
    </row>
    <row r="19" spans="2:5" x14ac:dyDescent="0.25">
      <c r="B19" s="68"/>
      <c r="C19" s="14" t="s">
        <v>40</v>
      </c>
      <c r="D19" s="11"/>
      <c r="E19" s="65"/>
    </row>
    <row r="20" spans="2:5" x14ac:dyDescent="0.25">
      <c r="B20" s="68"/>
      <c r="C20" s="14" t="s">
        <v>41</v>
      </c>
      <c r="D20" s="11"/>
      <c r="E20" s="65"/>
    </row>
    <row r="21" spans="2:5" x14ac:dyDescent="0.25">
      <c r="B21" s="68"/>
      <c r="C21" s="14" t="s">
        <v>42</v>
      </c>
      <c r="D21" s="11"/>
      <c r="E21" s="65"/>
    </row>
    <row r="22" spans="2:5" x14ac:dyDescent="0.25">
      <c r="B22" s="68"/>
      <c r="C22" s="14" t="s">
        <v>43</v>
      </c>
      <c r="D22" s="11"/>
      <c r="E22" s="65"/>
    </row>
    <row r="23" spans="2:5" x14ac:dyDescent="0.25">
      <c r="B23" s="69"/>
      <c r="C23" s="14" t="s">
        <v>44</v>
      </c>
      <c r="D23" s="11"/>
      <c r="E23" s="65"/>
    </row>
    <row r="24" spans="2:5" x14ac:dyDescent="0.25">
      <c r="B24" s="69"/>
      <c r="C24" s="14" t="s">
        <v>45</v>
      </c>
      <c r="D24" s="11"/>
      <c r="E24" s="65"/>
    </row>
    <row r="25" spans="2:5" x14ac:dyDescent="0.25">
      <c r="B25" s="69"/>
      <c r="C25" s="15" t="s">
        <v>46</v>
      </c>
      <c r="D25" s="17"/>
      <c r="E25" s="65"/>
    </row>
    <row r="26" spans="2:5" x14ac:dyDescent="0.25">
      <c r="B26" s="69"/>
      <c r="C26" s="71" t="s">
        <v>47</v>
      </c>
      <c r="D26" s="72"/>
      <c r="E26" s="65"/>
    </row>
    <row r="27" spans="2:5" x14ac:dyDescent="0.25">
      <c r="B27" s="69"/>
      <c r="C27" s="18" t="s">
        <v>48</v>
      </c>
      <c r="D27" s="19" t="s">
        <v>49</v>
      </c>
      <c r="E27" s="65"/>
    </row>
    <row r="28" spans="2:5" x14ac:dyDescent="0.25">
      <c r="B28" s="69"/>
      <c r="C28" s="75" t="s">
        <v>50</v>
      </c>
      <c r="D28" s="76"/>
      <c r="E28" s="65"/>
    </row>
    <row r="29" spans="2:5" x14ac:dyDescent="0.25">
      <c r="B29" s="69"/>
      <c r="C29" s="75" t="s">
        <v>51</v>
      </c>
      <c r="D29" s="76"/>
      <c r="E29" s="65"/>
    </row>
    <row r="30" spans="2:5" x14ac:dyDescent="0.25">
      <c r="B30" s="69"/>
      <c r="C30" s="18" t="s">
        <v>52</v>
      </c>
      <c r="D30" s="19" t="s">
        <v>53</v>
      </c>
      <c r="E30" s="65"/>
    </row>
    <row r="31" spans="2:5" x14ac:dyDescent="0.25">
      <c r="B31" s="69"/>
      <c r="C31" s="75" t="s">
        <v>54</v>
      </c>
      <c r="D31" s="76"/>
      <c r="E31" s="65"/>
    </row>
    <row r="32" spans="2:5" x14ac:dyDescent="0.25">
      <c r="B32" s="69"/>
      <c r="C32" s="75" t="s">
        <v>55</v>
      </c>
      <c r="D32" s="76"/>
      <c r="E32" s="65"/>
    </row>
    <row r="33" spans="2:5" ht="15.75" thickBot="1" x14ac:dyDescent="0.3">
      <c r="B33" s="70"/>
      <c r="C33" s="77" t="s">
        <v>56</v>
      </c>
      <c r="D33" s="78"/>
      <c r="E33" s="66"/>
    </row>
    <row r="34" spans="2:5" ht="15.75" thickTop="1" x14ac:dyDescent="0.25">
      <c r="B34" s="1"/>
      <c r="C34" s="1"/>
      <c r="D34" s="1"/>
      <c r="E34" s="1"/>
    </row>
    <row r="35" spans="2:5" x14ac:dyDescent="0.25">
      <c r="B35" s="1"/>
      <c r="C35" s="1"/>
      <c r="D35" s="1"/>
      <c r="E35" s="1"/>
    </row>
    <row r="36" spans="2:5" x14ac:dyDescent="0.25">
      <c r="B36" s="1"/>
      <c r="C36" s="20" t="s">
        <v>57</v>
      </c>
      <c r="D36" s="20" t="s">
        <v>68</v>
      </c>
      <c r="E36" s="1"/>
    </row>
    <row r="37" spans="2:5" x14ac:dyDescent="0.25">
      <c r="B37" s="1"/>
      <c r="C37" s="1" t="s">
        <v>58</v>
      </c>
      <c r="D37" s="1" t="s">
        <v>69</v>
      </c>
      <c r="E37" s="1"/>
    </row>
    <row r="38" spans="2:5" x14ac:dyDescent="0.25">
      <c r="B38" s="1"/>
      <c r="C38" s="1" t="s">
        <v>59</v>
      </c>
      <c r="D38" s="1" t="s">
        <v>70</v>
      </c>
      <c r="E38" s="1"/>
    </row>
    <row r="39" spans="2:5" x14ac:dyDescent="0.25">
      <c r="B39" s="1"/>
      <c r="C39" s="1" t="s">
        <v>60</v>
      </c>
      <c r="D39" s="1" t="s">
        <v>71</v>
      </c>
      <c r="E39" s="1"/>
    </row>
    <row r="40" spans="2:5" x14ac:dyDescent="0.25">
      <c r="B40" s="1"/>
      <c r="C40" s="1" t="s">
        <v>61</v>
      </c>
      <c r="D40" s="1" t="s">
        <v>72</v>
      </c>
      <c r="E40" s="1"/>
    </row>
    <row r="41" spans="2:5" x14ac:dyDescent="0.25">
      <c r="B41" s="1"/>
      <c r="C41" s="1" t="s">
        <v>62</v>
      </c>
      <c r="D41" s="1" t="s">
        <v>73</v>
      </c>
      <c r="E41" s="1"/>
    </row>
    <row r="42" spans="2:5" x14ac:dyDescent="0.25">
      <c r="B42" s="1"/>
      <c r="C42" s="1" t="s">
        <v>63</v>
      </c>
      <c r="D42" s="1" t="s">
        <v>74</v>
      </c>
      <c r="E42" s="1"/>
    </row>
    <row r="43" spans="2:5" x14ac:dyDescent="0.25">
      <c r="B43" s="1"/>
      <c r="C43" s="1" t="s">
        <v>64</v>
      </c>
      <c r="D43" s="1" t="s">
        <v>75</v>
      </c>
      <c r="E43" s="1"/>
    </row>
    <row r="44" spans="2:5" x14ac:dyDescent="0.25">
      <c r="B44" s="1"/>
      <c r="C44" s="1" t="s">
        <v>65</v>
      </c>
      <c r="D44" s="1" t="s">
        <v>76</v>
      </c>
      <c r="E44" s="1"/>
    </row>
    <row r="45" spans="2:5" x14ac:dyDescent="0.25">
      <c r="B45" s="1"/>
      <c r="C45" s="1" t="s">
        <v>66</v>
      </c>
      <c r="D45" s="1" t="s">
        <v>77</v>
      </c>
      <c r="E45" s="1"/>
    </row>
    <row r="46" spans="2:5" x14ac:dyDescent="0.25">
      <c r="B46" s="1"/>
      <c r="C46" s="1" t="s">
        <v>67</v>
      </c>
      <c r="D46" s="1"/>
      <c r="E46" s="1"/>
    </row>
    <row r="47" spans="2:5" x14ac:dyDescent="0.25">
      <c r="B47" s="1"/>
      <c r="C47" s="1"/>
      <c r="D47" s="1"/>
      <c r="E47" s="1"/>
    </row>
    <row r="48" spans="2:5" x14ac:dyDescent="0.25">
      <c r="B48" s="1"/>
      <c r="D48" s="1"/>
      <c r="E48" s="1"/>
    </row>
    <row r="49" spans="2:5" x14ac:dyDescent="0.25">
      <c r="B49" s="1"/>
      <c r="C49" s="20" t="s">
        <v>78</v>
      </c>
      <c r="D49" s="1"/>
      <c r="E49" s="1"/>
    </row>
    <row r="50" spans="2:5" x14ac:dyDescent="0.25">
      <c r="B50" s="1"/>
      <c r="C50" s="1" t="s">
        <v>79</v>
      </c>
      <c r="D50" s="1"/>
      <c r="E50" s="1"/>
    </row>
    <row r="51" spans="2:5" x14ac:dyDescent="0.25">
      <c r="B51" s="1"/>
      <c r="C51" s="1" t="s">
        <v>80</v>
      </c>
      <c r="D51" s="1"/>
      <c r="E51" s="1"/>
    </row>
    <row r="52" spans="2:5" x14ac:dyDescent="0.25">
      <c r="B52" s="1"/>
      <c r="C52" s="1" t="s">
        <v>81</v>
      </c>
      <c r="D52" s="1"/>
      <c r="E52" s="1"/>
    </row>
    <row r="53" spans="2:5" x14ac:dyDescent="0.25">
      <c r="B53" s="1"/>
      <c r="C53" s="1"/>
      <c r="D53" s="1"/>
      <c r="E53" s="1"/>
    </row>
    <row r="54" spans="2:5" x14ac:dyDescent="0.25">
      <c r="B54" s="1"/>
      <c r="C54" s="20" t="s">
        <v>82</v>
      </c>
      <c r="D54" s="1"/>
      <c r="E54" s="1"/>
    </row>
    <row r="55" spans="2:5" x14ac:dyDescent="0.25">
      <c r="B55" s="1"/>
      <c r="D55" s="1"/>
      <c r="E55" s="1"/>
    </row>
    <row r="56" spans="2:5" x14ac:dyDescent="0.25">
      <c r="B56" s="1"/>
      <c r="D56" s="1"/>
      <c r="E56" s="1"/>
    </row>
    <row r="57" spans="2:5" x14ac:dyDescent="0.25">
      <c r="B57" s="1"/>
      <c r="D57" s="1"/>
      <c r="E57" s="1"/>
    </row>
    <row r="58" spans="2:5" x14ac:dyDescent="0.25">
      <c r="B58" s="1"/>
      <c r="C58" s="1"/>
      <c r="D58" s="1"/>
      <c r="E58" s="1"/>
    </row>
    <row r="59" spans="2:5" x14ac:dyDescent="0.25">
      <c r="B59" s="1"/>
      <c r="D59" s="1"/>
      <c r="E59" s="1"/>
    </row>
    <row r="60" spans="2:5" x14ac:dyDescent="0.25">
      <c r="B60" s="1"/>
      <c r="D60" s="1"/>
      <c r="E60" s="1"/>
    </row>
    <row r="61" spans="2:5" x14ac:dyDescent="0.25">
      <c r="B61" s="1"/>
      <c r="D61" s="1"/>
      <c r="E61" s="1"/>
    </row>
    <row r="62" spans="2:5" x14ac:dyDescent="0.25">
      <c r="B62" s="1"/>
      <c r="D62" s="1"/>
      <c r="E62" s="1"/>
    </row>
    <row r="63" spans="2:5" x14ac:dyDescent="0.25">
      <c r="B63" s="1"/>
      <c r="D63" s="1"/>
      <c r="E63" s="1"/>
    </row>
    <row r="64" spans="2:5" x14ac:dyDescent="0.25">
      <c r="B64" s="1"/>
      <c r="D64" s="1"/>
      <c r="E64" s="1"/>
    </row>
  </sheetData>
  <mergeCells count="10">
    <mergeCell ref="E3:E7"/>
    <mergeCell ref="E8:E33"/>
    <mergeCell ref="B13:B33"/>
    <mergeCell ref="C26:D26"/>
    <mergeCell ref="B3:B12"/>
    <mergeCell ref="C28:D28"/>
    <mergeCell ref="C29:D29"/>
    <mergeCell ref="C31:D31"/>
    <mergeCell ref="C32:D32"/>
    <mergeCell ref="C33:D3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AFC1A-74EE-4DA2-9552-C08C82EEC492}">
  <dimension ref="A1:N77"/>
  <sheetViews>
    <sheetView tabSelected="1" workbookViewId="0">
      <selection activeCell="K77" sqref="K77"/>
    </sheetView>
  </sheetViews>
  <sheetFormatPr defaultRowHeight="15" x14ac:dyDescent="0.25"/>
  <cols>
    <col min="2" max="2" width="13.7109375" customWidth="1"/>
    <col min="3" max="3" width="14.5703125" customWidth="1"/>
    <col min="4" max="4" width="14.42578125" customWidth="1"/>
    <col min="5" max="5" width="22.85546875" customWidth="1"/>
  </cols>
  <sheetData>
    <row r="1" spans="1:14" ht="15.75" thickBot="1" x14ac:dyDescent="0.3"/>
    <row r="2" spans="1:14" ht="15.75" thickBot="1" x14ac:dyDescent="0.3">
      <c r="B2" s="83" t="s">
        <v>9</v>
      </c>
      <c r="C2" s="84"/>
      <c r="D2" s="83" t="s">
        <v>10</v>
      </c>
      <c r="E2" s="84"/>
      <c r="G2" s="27" t="s">
        <v>102</v>
      </c>
    </row>
    <row r="3" spans="1:14" ht="15.75" thickBot="1" x14ac:dyDescent="0.3">
      <c r="B3" s="21" t="s">
        <v>83</v>
      </c>
      <c r="C3" s="22">
        <v>2000</v>
      </c>
      <c r="D3" s="81" t="s">
        <v>84</v>
      </c>
      <c r="E3" s="82"/>
      <c r="G3" s="27"/>
    </row>
    <row r="4" spans="1:14" ht="15.75" thickBot="1" x14ac:dyDescent="0.3">
      <c r="B4" s="79"/>
      <c r="C4" s="80"/>
      <c r="D4" s="23" t="s">
        <v>85</v>
      </c>
      <c r="E4" s="22">
        <v>2000</v>
      </c>
      <c r="G4" s="28" t="s">
        <v>94</v>
      </c>
      <c r="N4" s="28">
        <v>250</v>
      </c>
    </row>
    <row r="5" spans="1:14" ht="15.75" thickBot="1" x14ac:dyDescent="0.3">
      <c r="B5" s="79"/>
      <c r="C5" s="80"/>
      <c r="D5" s="23" t="s">
        <v>2</v>
      </c>
      <c r="E5" s="22">
        <v>185</v>
      </c>
      <c r="G5" s="28" t="s">
        <v>95</v>
      </c>
      <c r="N5" s="28">
        <v>200</v>
      </c>
    </row>
    <row r="6" spans="1:14" ht="29.25" thickBot="1" x14ac:dyDescent="0.3">
      <c r="B6" s="29"/>
      <c r="C6" s="30"/>
      <c r="D6" s="23" t="s">
        <v>100</v>
      </c>
      <c r="E6" s="22">
        <v>300</v>
      </c>
      <c r="G6" s="28" t="s">
        <v>96</v>
      </c>
      <c r="N6" s="28">
        <v>180</v>
      </c>
    </row>
    <row r="7" spans="1:14" ht="15.75" thickBot="1" x14ac:dyDescent="0.3">
      <c r="B7" s="81" t="s">
        <v>86</v>
      </c>
      <c r="C7" s="82"/>
      <c r="D7" s="81" t="s">
        <v>87</v>
      </c>
      <c r="E7" s="82"/>
      <c r="G7" s="28" t="s">
        <v>97</v>
      </c>
      <c r="N7" s="28">
        <v>15</v>
      </c>
    </row>
    <row r="8" spans="1:14" ht="15.75" thickBot="1" x14ac:dyDescent="0.3">
      <c r="B8" s="24" t="s">
        <v>88</v>
      </c>
      <c r="C8" s="22">
        <v>1000</v>
      </c>
      <c r="D8" s="23" t="s">
        <v>89</v>
      </c>
      <c r="E8" s="22">
        <v>700</v>
      </c>
      <c r="G8" s="28" t="s">
        <v>98</v>
      </c>
      <c r="N8" s="28">
        <v>30</v>
      </c>
    </row>
    <row r="9" spans="1:14" ht="15.75" thickBot="1" x14ac:dyDescent="0.3">
      <c r="B9" s="24" t="s">
        <v>90</v>
      </c>
      <c r="C9" s="22">
        <v>150</v>
      </c>
      <c r="D9" s="23"/>
      <c r="E9" s="23"/>
      <c r="G9" s="28" t="s">
        <v>101</v>
      </c>
      <c r="N9" s="28">
        <v>100</v>
      </c>
    </row>
    <row r="10" spans="1:14" ht="15.75" thickBot="1" x14ac:dyDescent="0.3">
      <c r="B10" s="24" t="s">
        <v>91</v>
      </c>
      <c r="C10" s="22">
        <v>35</v>
      </c>
      <c r="D10" s="79"/>
      <c r="E10" s="80"/>
    </row>
    <row r="11" spans="1:14" ht="45.75" thickBot="1" x14ac:dyDescent="0.3">
      <c r="B11" s="21" t="s">
        <v>92</v>
      </c>
      <c r="C11" s="25">
        <v>3185</v>
      </c>
      <c r="D11" s="26" t="s">
        <v>93</v>
      </c>
      <c r="E11" s="25">
        <f>E4+E5+E6+E8</f>
        <v>3185</v>
      </c>
    </row>
    <row r="12" spans="1:14" ht="15.75" thickBot="1" x14ac:dyDescent="0.3">
      <c r="B12" s="27"/>
    </row>
    <row r="13" spans="1:14" ht="15.75" thickBot="1" x14ac:dyDescent="0.3">
      <c r="A13" t="s">
        <v>197</v>
      </c>
      <c r="B13" s="83" t="s">
        <v>9</v>
      </c>
      <c r="C13" s="84"/>
      <c r="D13" s="83" t="s">
        <v>10</v>
      </c>
      <c r="E13" s="84"/>
      <c r="G13" t="s">
        <v>195</v>
      </c>
    </row>
    <row r="14" spans="1:14" ht="15.75" thickBot="1" x14ac:dyDescent="0.3">
      <c r="B14" s="21" t="s">
        <v>83</v>
      </c>
      <c r="C14" s="22">
        <v>2000</v>
      </c>
      <c r="D14" s="81" t="s">
        <v>84</v>
      </c>
      <c r="E14" s="82"/>
    </row>
    <row r="15" spans="1:14" ht="15.75" thickBot="1" x14ac:dyDescent="0.3">
      <c r="B15" s="79"/>
      <c r="C15" s="80"/>
      <c r="D15" s="23" t="s">
        <v>85</v>
      </c>
      <c r="E15" s="22">
        <v>2000</v>
      </c>
    </row>
    <row r="16" spans="1:14" ht="15.75" thickBot="1" x14ac:dyDescent="0.3">
      <c r="B16" s="79"/>
      <c r="C16" s="80"/>
      <c r="D16" s="23" t="s">
        <v>2</v>
      </c>
      <c r="E16" s="22">
        <v>185</v>
      </c>
    </row>
    <row r="17" spans="1:7" ht="29.25" thickBot="1" x14ac:dyDescent="0.3">
      <c r="B17" s="34"/>
      <c r="C17" s="35"/>
      <c r="D17" s="23" t="s">
        <v>100</v>
      </c>
      <c r="E17" s="22">
        <v>300</v>
      </c>
    </row>
    <row r="18" spans="1:7" ht="15.75" customHeight="1" thickBot="1" x14ac:dyDescent="0.3">
      <c r="B18" s="81" t="s">
        <v>86</v>
      </c>
      <c r="C18" s="82"/>
      <c r="D18" s="81" t="s">
        <v>87</v>
      </c>
      <c r="E18" s="82"/>
    </row>
    <row r="19" spans="1:7" ht="15.75" thickBot="1" x14ac:dyDescent="0.3">
      <c r="B19" s="24" t="s">
        <v>88</v>
      </c>
      <c r="C19" s="60">
        <f>1000+$N$4</f>
        <v>1250</v>
      </c>
      <c r="D19" s="23" t="s">
        <v>89</v>
      </c>
      <c r="E19" s="60">
        <f>700+$N$4</f>
        <v>950</v>
      </c>
    </row>
    <row r="20" spans="1:7" ht="15.75" thickBot="1" x14ac:dyDescent="0.3">
      <c r="B20" s="24" t="s">
        <v>90</v>
      </c>
      <c r="C20" s="22">
        <v>150</v>
      </c>
      <c r="D20" s="23"/>
      <c r="E20" s="23"/>
    </row>
    <row r="21" spans="1:7" ht="15.75" thickBot="1" x14ac:dyDescent="0.3">
      <c r="B21" s="24" t="s">
        <v>91</v>
      </c>
      <c r="C21" s="22">
        <v>35</v>
      </c>
      <c r="D21" s="79"/>
      <c r="E21" s="80"/>
    </row>
    <row r="22" spans="1:7" ht="30.75" thickBot="1" x14ac:dyDescent="0.3">
      <c r="B22" s="21" t="s">
        <v>92</v>
      </c>
      <c r="C22" s="25">
        <f>C14+C19+C20+C21</f>
        <v>3435</v>
      </c>
      <c r="D22" s="26" t="s">
        <v>93</v>
      </c>
      <c r="E22" s="25">
        <f>E15+E16+E17+E19</f>
        <v>3435</v>
      </c>
    </row>
    <row r="23" spans="1:7" ht="15.75" thickBot="1" x14ac:dyDescent="0.3"/>
    <row r="24" spans="1:7" ht="15.75" thickBot="1" x14ac:dyDescent="0.3">
      <c r="A24" t="s">
        <v>198</v>
      </c>
      <c r="B24" s="83" t="s">
        <v>9</v>
      </c>
      <c r="C24" s="84"/>
      <c r="D24" s="83" t="s">
        <v>10</v>
      </c>
      <c r="E24" s="84"/>
      <c r="G24" t="s">
        <v>190</v>
      </c>
    </row>
    <row r="25" spans="1:7" ht="15.75" thickBot="1" x14ac:dyDescent="0.3">
      <c r="B25" s="21" t="s">
        <v>83</v>
      </c>
      <c r="C25" s="22">
        <v>2000</v>
      </c>
      <c r="D25" s="81" t="s">
        <v>84</v>
      </c>
      <c r="E25" s="82"/>
    </row>
    <row r="26" spans="1:7" ht="15.75" thickBot="1" x14ac:dyDescent="0.3">
      <c r="B26" s="79"/>
      <c r="C26" s="80"/>
      <c r="D26" s="23" t="s">
        <v>85</v>
      </c>
      <c r="E26" s="22">
        <v>2000</v>
      </c>
    </row>
    <row r="27" spans="1:7" ht="15.75" thickBot="1" x14ac:dyDescent="0.3">
      <c r="B27" s="79"/>
      <c r="C27" s="80"/>
      <c r="D27" s="23" t="s">
        <v>2</v>
      </c>
      <c r="E27" s="22">
        <v>185</v>
      </c>
    </row>
    <row r="28" spans="1:7" ht="29.25" thickBot="1" x14ac:dyDescent="0.3">
      <c r="B28" s="34"/>
      <c r="C28" s="35"/>
      <c r="D28" s="23" t="s">
        <v>100</v>
      </c>
      <c r="E28" s="22">
        <v>300</v>
      </c>
    </row>
    <row r="29" spans="1:7" ht="15.75" customHeight="1" thickBot="1" x14ac:dyDescent="0.3">
      <c r="B29" s="81" t="s">
        <v>86</v>
      </c>
      <c r="C29" s="82"/>
      <c r="D29" s="81" t="s">
        <v>87</v>
      </c>
      <c r="E29" s="82"/>
    </row>
    <row r="30" spans="1:7" ht="15.75" thickBot="1" x14ac:dyDescent="0.3">
      <c r="B30" s="24" t="s">
        <v>88</v>
      </c>
      <c r="C30" s="62">
        <f>1000+$N$4</f>
        <v>1250</v>
      </c>
      <c r="D30" s="23" t="s">
        <v>89</v>
      </c>
      <c r="E30" s="62">
        <f>700+$N$4</f>
        <v>950</v>
      </c>
    </row>
    <row r="31" spans="1:7" ht="29.25" thickBot="1" x14ac:dyDescent="0.3">
      <c r="B31" s="24" t="s">
        <v>90</v>
      </c>
      <c r="C31" s="60">
        <f>150+$N$5</f>
        <v>350</v>
      </c>
      <c r="D31" s="23" t="s">
        <v>196</v>
      </c>
      <c r="E31" s="61">
        <f>$N$5</f>
        <v>200</v>
      </c>
    </row>
    <row r="32" spans="1:7" ht="15.75" thickBot="1" x14ac:dyDescent="0.3">
      <c r="B32" s="24" t="s">
        <v>91</v>
      </c>
      <c r="C32" s="22">
        <v>35</v>
      </c>
      <c r="D32" s="79"/>
      <c r="E32" s="80"/>
    </row>
    <row r="33" spans="1:7" ht="30.75" thickBot="1" x14ac:dyDescent="0.3">
      <c r="B33" s="21" t="s">
        <v>92</v>
      </c>
      <c r="C33" s="25">
        <f>C25+C30+C31+C32</f>
        <v>3635</v>
      </c>
      <c r="D33" s="26" t="s">
        <v>93</v>
      </c>
      <c r="E33" s="25">
        <f>E26+E27+E28+E30+E31</f>
        <v>3635</v>
      </c>
    </row>
    <row r="34" spans="1:7" ht="15.75" thickBot="1" x14ac:dyDescent="0.3"/>
    <row r="35" spans="1:7" ht="15.75" thickBot="1" x14ac:dyDescent="0.3">
      <c r="A35" t="s">
        <v>199</v>
      </c>
      <c r="B35" s="83" t="s">
        <v>9</v>
      </c>
      <c r="C35" s="84"/>
      <c r="D35" s="83" t="s">
        <v>10</v>
      </c>
      <c r="E35" s="84"/>
      <c r="G35" t="s">
        <v>191</v>
      </c>
    </row>
    <row r="36" spans="1:7" ht="15.75" thickBot="1" x14ac:dyDescent="0.3">
      <c r="B36" s="21" t="s">
        <v>83</v>
      </c>
      <c r="C36" s="22">
        <v>2000</v>
      </c>
      <c r="D36" s="81" t="s">
        <v>84</v>
      </c>
      <c r="E36" s="82"/>
    </row>
    <row r="37" spans="1:7" ht="15.75" thickBot="1" x14ac:dyDescent="0.3">
      <c r="B37" s="79"/>
      <c r="C37" s="80"/>
      <c r="D37" s="23" t="s">
        <v>85</v>
      </c>
      <c r="E37" s="22">
        <v>2000</v>
      </c>
    </row>
    <row r="38" spans="1:7" ht="15.75" thickBot="1" x14ac:dyDescent="0.3">
      <c r="B38" s="79"/>
      <c r="C38" s="80"/>
      <c r="D38" s="23" t="s">
        <v>2</v>
      </c>
      <c r="E38" s="22">
        <v>185</v>
      </c>
    </row>
    <row r="39" spans="1:7" ht="29.25" thickBot="1" x14ac:dyDescent="0.3">
      <c r="B39" s="34"/>
      <c r="C39" s="35"/>
      <c r="D39" s="23" t="s">
        <v>100</v>
      </c>
      <c r="E39" s="22">
        <v>300</v>
      </c>
    </row>
    <row r="40" spans="1:7" ht="15.75" thickBot="1" x14ac:dyDescent="0.3">
      <c r="B40" s="81" t="s">
        <v>86</v>
      </c>
      <c r="C40" s="82"/>
      <c r="D40" s="81" t="s">
        <v>87</v>
      </c>
      <c r="E40" s="82"/>
    </row>
    <row r="41" spans="1:7" ht="15.75" thickBot="1" x14ac:dyDescent="0.3">
      <c r="B41" s="24" t="s">
        <v>88</v>
      </c>
      <c r="C41" s="62">
        <f>1000+$N$4</f>
        <v>1250</v>
      </c>
      <c r="D41" s="23" t="s">
        <v>89</v>
      </c>
      <c r="E41" s="60">
        <f>700+$N$4-$N$6</f>
        <v>770</v>
      </c>
    </row>
    <row r="42" spans="1:7" ht="29.25" thickBot="1" x14ac:dyDescent="0.3">
      <c r="B42" s="24" t="s">
        <v>90</v>
      </c>
      <c r="C42" s="60">
        <f>150+$N$5-$N$6</f>
        <v>170</v>
      </c>
      <c r="D42" s="23" t="s">
        <v>196</v>
      </c>
      <c r="E42" s="23">
        <f>$N$5</f>
        <v>200</v>
      </c>
    </row>
    <row r="43" spans="1:7" ht="15.75" thickBot="1" x14ac:dyDescent="0.3">
      <c r="B43" s="24" t="s">
        <v>91</v>
      </c>
      <c r="C43" s="22">
        <v>35</v>
      </c>
      <c r="D43" s="79"/>
      <c r="E43" s="80"/>
    </row>
    <row r="44" spans="1:7" ht="30.75" thickBot="1" x14ac:dyDescent="0.3">
      <c r="B44" s="21" t="s">
        <v>92</v>
      </c>
      <c r="C44" s="25">
        <f>C36+C41+C42+C43</f>
        <v>3455</v>
      </c>
      <c r="D44" s="26" t="s">
        <v>93</v>
      </c>
      <c r="E44" s="25">
        <f>E37+E38+E39+E41+E42</f>
        <v>3455</v>
      </c>
    </row>
    <row r="45" spans="1:7" ht="15.75" thickBot="1" x14ac:dyDescent="0.3"/>
    <row r="46" spans="1:7" ht="15.75" thickBot="1" x14ac:dyDescent="0.3">
      <c r="A46" t="s">
        <v>200</v>
      </c>
      <c r="B46" s="83" t="s">
        <v>9</v>
      </c>
      <c r="C46" s="84"/>
      <c r="D46" s="83" t="s">
        <v>10</v>
      </c>
      <c r="E46" s="84"/>
      <c r="G46" t="s">
        <v>192</v>
      </c>
    </row>
    <row r="47" spans="1:7" ht="15.75" thickBot="1" x14ac:dyDescent="0.3">
      <c r="B47" s="21" t="s">
        <v>83</v>
      </c>
      <c r="C47" s="22">
        <v>2000</v>
      </c>
      <c r="D47" s="81" t="s">
        <v>84</v>
      </c>
      <c r="E47" s="82"/>
    </row>
    <row r="48" spans="1:7" ht="15.75" thickBot="1" x14ac:dyDescent="0.3">
      <c r="B48" s="79"/>
      <c r="C48" s="80"/>
      <c r="D48" s="23" t="s">
        <v>85</v>
      </c>
      <c r="E48" s="22">
        <v>2000</v>
      </c>
    </row>
    <row r="49" spans="1:7" ht="15.75" thickBot="1" x14ac:dyDescent="0.3">
      <c r="B49" s="79"/>
      <c r="C49" s="80"/>
      <c r="D49" s="23" t="s">
        <v>2</v>
      </c>
      <c r="E49" s="22">
        <v>185</v>
      </c>
    </row>
    <row r="50" spans="1:7" ht="29.25" thickBot="1" x14ac:dyDescent="0.3">
      <c r="B50" s="34"/>
      <c r="C50" s="35"/>
      <c r="D50" s="23" t="s">
        <v>100</v>
      </c>
      <c r="E50" s="22">
        <v>300</v>
      </c>
    </row>
    <row r="51" spans="1:7" ht="15.75" thickBot="1" x14ac:dyDescent="0.3">
      <c r="B51" s="81" t="s">
        <v>86</v>
      </c>
      <c r="C51" s="82"/>
      <c r="D51" s="81" t="s">
        <v>87</v>
      </c>
      <c r="E51" s="82"/>
    </row>
    <row r="52" spans="1:7" ht="15.75" thickBot="1" x14ac:dyDescent="0.3">
      <c r="B52" s="24" t="s">
        <v>88</v>
      </c>
      <c r="C52" s="62">
        <f>1000+$N$4</f>
        <v>1250</v>
      </c>
      <c r="D52" s="23" t="s">
        <v>89</v>
      </c>
      <c r="E52" s="62">
        <f>700+$N$4-$N$6</f>
        <v>770</v>
      </c>
    </row>
    <row r="53" spans="1:7" ht="29.25" thickBot="1" x14ac:dyDescent="0.3">
      <c r="B53" s="24" t="s">
        <v>90</v>
      </c>
      <c r="C53" s="60">
        <f>150+$N$5-$N$6-$N$7</f>
        <v>155</v>
      </c>
      <c r="D53" s="23" t="s">
        <v>196</v>
      </c>
      <c r="E53" s="23">
        <f>$N$5</f>
        <v>200</v>
      </c>
    </row>
    <row r="54" spans="1:7" ht="15.75" thickBot="1" x14ac:dyDescent="0.3">
      <c r="B54" s="24" t="s">
        <v>91</v>
      </c>
      <c r="C54" s="60">
        <f>35+$N$7</f>
        <v>50</v>
      </c>
      <c r="D54" s="79"/>
      <c r="E54" s="80"/>
    </row>
    <row r="55" spans="1:7" ht="30.75" thickBot="1" x14ac:dyDescent="0.3">
      <c r="B55" s="21" t="s">
        <v>92</v>
      </c>
      <c r="C55" s="25">
        <f>C47+C52+C53+C54</f>
        <v>3455</v>
      </c>
      <c r="D55" s="26" t="s">
        <v>93</v>
      </c>
      <c r="E55" s="25">
        <f>E48+E49+E50+E52+E53</f>
        <v>3455</v>
      </c>
    </row>
    <row r="56" spans="1:7" ht="15.75" thickBot="1" x14ac:dyDescent="0.3"/>
    <row r="57" spans="1:7" ht="15.75" thickBot="1" x14ac:dyDescent="0.3">
      <c r="A57" t="s">
        <v>201</v>
      </c>
      <c r="B57" s="83" t="s">
        <v>9</v>
      </c>
      <c r="C57" s="84"/>
      <c r="D57" s="83" t="s">
        <v>10</v>
      </c>
      <c r="E57" s="84"/>
      <c r="G57" t="s">
        <v>193</v>
      </c>
    </row>
    <row r="58" spans="1:7" ht="15.75" thickBot="1" x14ac:dyDescent="0.3">
      <c r="B58" s="21" t="s">
        <v>83</v>
      </c>
      <c r="C58" s="22">
        <v>2000</v>
      </c>
      <c r="D58" s="81" t="s">
        <v>84</v>
      </c>
      <c r="E58" s="82"/>
    </row>
    <row r="59" spans="1:7" ht="15.75" thickBot="1" x14ac:dyDescent="0.3">
      <c r="B59" s="79"/>
      <c r="C59" s="80"/>
      <c r="D59" s="23" t="s">
        <v>85</v>
      </c>
      <c r="E59" s="22">
        <v>2000</v>
      </c>
    </row>
    <row r="60" spans="1:7" ht="15.75" thickBot="1" x14ac:dyDescent="0.3">
      <c r="B60" s="79"/>
      <c r="C60" s="80"/>
      <c r="D60" s="23" t="s">
        <v>2</v>
      </c>
      <c r="E60" s="22">
        <v>185</v>
      </c>
    </row>
    <row r="61" spans="1:7" ht="29.25" thickBot="1" x14ac:dyDescent="0.3">
      <c r="B61" s="34"/>
      <c r="C61" s="35"/>
      <c r="D61" s="23" t="s">
        <v>100</v>
      </c>
      <c r="E61" s="22">
        <v>300</v>
      </c>
    </row>
    <row r="62" spans="1:7" ht="15.75" thickBot="1" x14ac:dyDescent="0.3">
      <c r="B62" s="81" t="s">
        <v>86</v>
      </c>
      <c r="C62" s="82"/>
      <c r="D62" s="81" t="s">
        <v>87</v>
      </c>
      <c r="E62" s="82"/>
    </row>
    <row r="63" spans="1:7" ht="15.75" thickBot="1" x14ac:dyDescent="0.3">
      <c r="B63" s="24" t="s">
        <v>88</v>
      </c>
      <c r="C63" s="62">
        <f>1000+$N$4</f>
        <v>1250</v>
      </c>
      <c r="D63" s="23" t="s">
        <v>89</v>
      </c>
      <c r="E63" s="62">
        <f>700+$N$4-$N$6</f>
        <v>770</v>
      </c>
    </row>
    <row r="64" spans="1:7" ht="29.25" thickBot="1" x14ac:dyDescent="0.3">
      <c r="B64" s="24" t="s">
        <v>90</v>
      </c>
      <c r="C64" s="60">
        <f>150+$N$5-$N$6-$N$7-$N$8</f>
        <v>125</v>
      </c>
      <c r="D64" s="23" t="s">
        <v>196</v>
      </c>
      <c r="E64" s="61">
        <f>$N$5-$N$8</f>
        <v>170</v>
      </c>
    </row>
    <row r="65" spans="1:7" ht="15.75" thickBot="1" x14ac:dyDescent="0.3">
      <c r="B65" s="24" t="s">
        <v>91</v>
      </c>
      <c r="C65" s="62">
        <f>35+$N$7</f>
        <v>50</v>
      </c>
      <c r="D65" s="79"/>
      <c r="E65" s="80"/>
    </row>
    <row r="66" spans="1:7" ht="30.75" thickBot="1" x14ac:dyDescent="0.3">
      <c r="B66" s="21" t="s">
        <v>92</v>
      </c>
      <c r="C66" s="25">
        <f>C58+C63+C64+C65</f>
        <v>3425</v>
      </c>
      <c r="D66" s="26" t="s">
        <v>93</v>
      </c>
      <c r="E66" s="25">
        <f>E59+E60+E61+E63+E64</f>
        <v>3425</v>
      </c>
    </row>
    <row r="67" spans="1:7" ht="15.75" thickBot="1" x14ac:dyDescent="0.3"/>
    <row r="68" spans="1:7" ht="15.75" thickBot="1" x14ac:dyDescent="0.3">
      <c r="A68" t="s">
        <v>202</v>
      </c>
      <c r="B68" s="83" t="s">
        <v>9</v>
      </c>
      <c r="C68" s="84"/>
      <c r="D68" s="83" t="s">
        <v>10</v>
      </c>
      <c r="E68" s="84"/>
      <c r="G68" t="s">
        <v>194</v>
      </c>
    </row>
    <row r="69" spans="1:7" ht="15.75" thickBot="1" x14ac:dyDescent="0.3">
      <c r="B69" s="21" t="s">
        <v>83</v>
      </c>
      <c r="C69" s="22">
        <v>2000</v>
      </c>
      <c r="D69" s="81" t="s">
        <v>84</v>
      </c>
      <c r="E69" s="82"/>
    </row>
    <row r="70" spans="1:7" ht="15.75" thickBot="1" x14ac:dyDescent="0.3">
      <c r="B70" s="79"/>
      <c r="C70" s="80"/>
      <c r="D70" s="23" t="s">
        <v>85</v>
      </c>
      <c r="E70" s="22">
        <v>2000</v>
      </c>
    </row>
    <row r="71" spans="1:7" ht="15.75" thickBot="1" x14ac:dyDescent="0.3">
      <c r="B71" s="79"/>
      <c r="C71" s="80"/>
      <c r="D71" s="23" t="s">
        <v>2</v>
      </c>
      <c r="E71" s="60">
        <f>185+$N$9</f>
        <v>285</v>
      </c>
    </row>
    <row r="72" spans="1:7" ht="29.25" thickBot="1" x14ac:dyDescent="0.3">
      <c r="B72" s="34"/>
      <c r="C72" s="35"/>
      <c r="D72" s="23" t="s">
        <v>100</v>
      </c>
      <c r="E72" s="60">
        <f>300-$N$9</f>
        <v>200</v>
      </c>
    </row>
    <row r="73" spans="1:7" ht="15.75" thickBot="1" x14ac:dyDescent="0.3">
      <c r="B73" s="81" t="s">
        <v>86</v>
      </c>
      <c r="C73" s="82"/>
      <c r="D73" s="81" t="s">
        <v>87</v>
      </c>
      <c r="E73" s="82"/>
    </row>
    <row r="74" spans="1:7" ht="15.75" thickBot="1" x14ac:dyDescent="0.3">
      <c r="B74" s="24" t="s">
        <v>88</v>
      </c>
      <c r="C74" s="62">
        <f>1000+$N$4</f>
        <v>1250</v>
      </c>
      <c r="D74" s="23" t="s">
        <v>89</v>
      </c>
      <c r="E74" s="62">
        <f>700+$N$4-$N$6</f>
        <v>770</v>
      </c>
    </row>
    <row r="75" spans="1:7" ht="29.25" thickBot="1" x14ac:dyDescent="0.3">
      <c r="B75" s="24" t="s">
        <v>90</v>
      </c>
      <c r="C75" s="62">
        <f>150+$N$5-$N$6-$N$7-$N$8</f>
        <v>125</v>
      </c>
      <c r="D75" s="23" t="s">
        <v>196</v>
      </c>
      <c r="E75" s="63">
        <f>$N$5-$N$8</f>
        <v>170</v>
      </c>
    </row>
    <row r="76" spans="1:7" ht="15.75" thickBot="1" x14ac:dyDescent="0.3">
      <c r="B76" s="24" t="s">
        <v>91</v>
      </c>
      <c r="C76" s="62">
        <f>35+$N$7</f>
        <v>50</v>
      </c>
      <c r="D76" s="79"/>
      <c r="E76" s="80"/>
    </row>
    <row r="77" spans="1:7" ht="30.75" thickBot="1" x14ac:dyDescent="0.3">
      <c r="B77" s="21" t="s">
        <v>92</v>
      </c>
      <c r="C77" s="25">
        <f>C69+C74+C75+C76</f>
        <v>3425</v>
      </c>
      <c r="D77" s="26" t="s">
        <v>93</v>
      </c>
      <c r="E77" s="25">
        <f>E70+E71+E72+E74+E75</f>
        <v>3425</v>
      </c>
    </row>
  </sheetData>
  <mergeCells count="56">
    <mergeCell ref="D10:E10"/>
    <mergeCell ref="B7:C7"/>
    <mergeCell ref="D7:E7"/>
    <mergeCell ref="B2:C2"/>
    <mergeCell ref="D2:E2"/>
    <mergeCell ref="D3:E3"/>
    <mergeCell ref="B4:C4"/>
    <mergeCell ref="B5:C5"/>
    <mergeCell ref="B18:C18"/>
    <mergeCell ref="D18:E18"/>
    <mergeCell ref="D21:E21"/>
    <mergeCell ref="B13:C13"/>
    <mergeCell ref="D13:E13"/>
    <mergeCell ref="D14:E14"/>
    <mergeCell ref="B15:C15"/>
    <mergeCell ref="B16:C16"/>
    <mergeCell ref="B24:C24"/>
    <mergeCell ref="D24:E24"/>
    <mergeCell ref="D25:E25"/>
    <mergeCell ref="B26:C26"/>
    <mergeCell ref="B27:C27"/>
    <mergeCell ref="B29:C29"/>
    <mergeCell ref="D29:E29"/>
    <mergeCell ref="D32:E32"/>
    <mergeCell ref="B35:C35"/>
    <mergeCell ref="D35:E35"/>
    <mergeCell ref="D36:E36"/>
    <mergeCell ref="B37:C37"/>
    <mergeCell ref="B38:C38"/>
    <mergeCell ref="B40:C40"/>
    <mergeCell ref="D40:E40"/>
    <mergeCell ref="D43:E43"/>
    <mergeCell ref="B46:C46"/>
    <mergeCell ref="D46:E46"/>
    <mergeCell ref="D47:E47"/>
    <mergeCell ref="B48:C48"/>
    <mergeCell ref="B49:C49"/>
    <mergeCell ref="B51:C51"/>
    <mergeCell ref="D51:E51"/>
    <mergeCell ref="D54:E54"/>
    <mergeCell ref="B57:C57"/>
    <mergeCell ref="D57:E57"/>
    <mergeCell ref="D58:E58"/>
    <mergeCell ref="B59:C59"/>
    <mergeCell ref="B60:C60"/>
    <mergeCell ref="B62:C62"/>
    <mergeCell ref="D62:E62"/>
    <mergeCell ref="B71:C71"/>
    <mergeCell ref="B73:C73"/>
    <mergeCell ref="D73:E73"/>
    <mergeCell ref="D76:E76"/>
    <mergeCell ref="D65:E65"/>
    <mergeCell ref="B68:C68"/>
    <mergeCell ref="D68:E68"/>
    <mergeCell ref="D69:E69"/>
    <mergeCell ref="B70:C70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539ED-B90C-4D87-9385-3438A4A10CDC}">
  <dimension ref="B1:U424"/>
  <sheetViews>
    <sheetView topLeftCell="B1" workbookViewId="0">
      <selection activeCell="K37" sqref="K37"/>
    </sheetView>
  </sheetViews>
  <sheetFormatPr defaultRowHeight="15" x14ac:dyDescent="0.25"/>
  <sheetData>
    <row r="1" spans="2:21" ht="15" customHeight="1" x14ac:dyDescent="0.25"/>
    <row r="2" spans="2:21" ht="15" customHeight="1" x14ac:dyDescent="0.35">
      <c r="B2" s="85" t="s">
        <v>103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P2" s="36"/>
    </row>
    <row r="3" spans="2:21" ht="15" customHeight="1" x14ac:dyDescent="0.25"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R3" s="48"/>
    </row>
    <row r="4" spans="2:21" ht="15" customHeight="1" x14ac:dyDescent="0.25"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R4" s="48"/>
    </row>
    <row r="5" spans="2:21" ht="15" customHeight="1" x14ac:dyDescent="0.25"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R5" s="48"/>
    </row>
    <row r="6" spans="2:21" ht="15" customHeight="1" x14ac:dyDescent="0.25"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R6" s="48"/>
    </row>
    <row r="7" spans="2:21" ht="15" customHeight="1" x14ac:dyDescent="0.25">
      <c r="B7" s="85"/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R7" s="48"/>
    </row>
    <row r="8" spans="2:21" ht="15" customHeight="1" x14ac:dyDescent="0.25"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  <c r="M8" s="85"/>
      <c r="N8" s="85"/>
      <c r="R8" s="48"/>
    </row>
    <row r="9" spans="2:21" ht="15" customHeight="1" x14ac:dyDescent="0.25">
      <c r="B9" s="85"/>
      <c r="C9" s="85"/>
      <c r="D9" s="85"/>
      <c r="E9" s="85"/>
      <c r="F9" s="85"/>
      <c r="G9" s="85"/>
      <c r="H9" s="85"/>
      <c r="I9" s="85"/>
      <c r="J9" s="85"/>
      <c r="K9" s="85"/>
      <c r="L9" s="85"/>
      <c r="M9" s="85"/>
      <c r="N9" s="85"/>
      <c r="R9" s="48"/>
    </row>
    <row r="10" spans="2:21" ht="15" customHeight="1" x14ac:dyDescent="0.25">
      <c r="B10" s="57"/>
      <c r="C10" s="57"/>
      <c r="D10" s="57"/>
      <c r="F10" s="48"/>
      <c r="G10" s="48"/>
      <c r="H10" s="48"/>
      <c r="M10" s="57"/>
      <c r="N10" s="57"/>
      <c r="R10" s="48"/>
    </row>
    <row r="11" spans="2:21" ht="15" customHeight="1" x14ac:dyDescent="0.25">
      <c r="B11" s="57"/>
      <c r="C11" s="50" t="s">
        <v>132</v>
      </c>
      <c r="D11" s="50"/>
      <c r="E11" s="50" t="s">
        <v>134</v>
      </c>
      <c r="F11" s="50"/>
      <c r="G11" s="50" t="s">
        <v>188</v>
      </c>
      <c r="H11" s="50"/>
      <c r="I11" s="50" t="s">
        <v>189</v>
      </c>
      <c r="J11" s="58"/>
      <c r="K11" s="50" t="s">
        <v>157</v>
      </c>
      <c r="L11" s="58"/>
      <c r="M11" s="58"/>
      <c r="N11" s="50" t="s">
        <v>189</v>
      </c>
      <c r="R11" s="48"/>
    </row>
    <row r="12" spans="2:21" ht="15" customHeight="1" x14ac:dyDescent="0.25">
      <c r="B12" s="57"/>
      <c r="C12" s="48"/>
      <c r="D12" s="48"/>
      <c r="E12" s="48"/>
      <c r="F12" s="48"/>
      <c r="G12" s="50" t="s">
        <v>146</v>
      </c>
      <c r="H12" s="50"/>
      <c r="I12" s="50">
        <v>100</v>
      </c>
      <c r="K12" s="50" t="s">
        <v>146</v>
      </c>
      <c r="L12" s="50"/>
      <c r="M12" s="50"/>
      <c r="N12" s="50">
        <v>100</v>
      </c>
      <c r="R12" s="48"/>
      <c r="S12" s="48"/>
      <c r="T12" s="48"/>
      <c r="U12" s="48"/>
    </row>
    <row r="13" spans="2:21" ht="15" customHeight="1" x14ac:dyDescent="0.25">
      <c r="B13" s="57"/>
      <c r="C13" s="48" t="s">
        <v>133</v>
      </c>
      <c r="D13" s="48"/>
      <c r="E13" s="48">
        <v>2000</v>
      </c>
      <c r="F13" s="48"/>
      <c r="R13" s="48"/>
    </row>
    <row r="14" spans="2:21" ht="15" customHeight="1" x14ac:dyDescent="0.25">
      <c r="B14" s="57"/>
      <c r="C14" s="48" t="s">
        <v>135</v>
      </c>
      <c r="D14" s="48"/>
      <c r="E14" s="48">
        <v>-100</v>
      </c>
      <c r="F14" s="48"/>
      <c r="G14" s="48" t="s">
        <v>142</v>
      </c>
      <c r="H14" s="48"/>
      <c r="I14" s="48">
        <f>E22</f>
        <v>1680</v>
      </c>
      <c r="K14" s="48" t="s">
        <v>158</v>
      </c>
      <c r="L14" s="48"/>
      <c r="M14" s="48"/>
      <c r="N14" s="48"/>
      <c r="R14" s="48"/>
    </row>
    <row r="15" spans="2:21" ht="15" customHeight="1" x14ac:dyDescent="0.25">
      <c r="B15" s="57"/>
      <c r="C15" s="48" t="s">
        <v>136</v>
      </c>
      <c r="D15" s="48"/>
      <c r="E15" s="48">
        <v>-150</v>
      </c>
      <c r="F15" s="48"/>
      <c r="G15" s="48" t="s">
        <v>139</v>
      </c>
      <c r="H15" s="48"/>
      <c r="I15" s="48">
        <v>60</v>
      </c>
      <c r="K15" s="48"/>
      <c r="L15" s="48" t="s">
        <v>159</v>
      </c>
      <c r="M15" s="48"/>
      <c r="N15" s="48">
        <v>1200</v>
      </c>
      <c r="R15" s="48"/>
    </row>
    <row r="16" spans="2:21" ht="15" customHeight="1" x14ac:dyDescent="0.25">
      <c r="C16" s="52" t="s">
        <v>139</v>
      </c>
      <c r="D16" s="52"/>
      <c r="E16" s="52">
        <v>-60</v>
      </c>
      <c r="F16" s="48"/>
      <c r="G16" s="48" t="s">
        <v>147</v>
      </c>
      <c r="H16" s="48"/>
      <c r="I16" s="48">
        <v>30</v>
      </c>
      <c r="K16" s="48"/>
      <c r="L16" s="48" t="s">
        <v>160</v>
      </c>
      <c r="M16" s="48"/>
      <c r="N16" s="48">
        <v>40</v>
      </c>
      <c r="R16" s="48"/>
    </row>
    <row r="17" spans="3:18" ht="15" customHeight="1" x14ac:dyDescent="0.25">
      <c r="C17" s="50" t="s">
        <v>140</v>
      </c>
      <c r="D17" s="50"/>
      <c r="E17" s="50">
        <f>SUM(E13:E16)</f>
        <v>1690</v>
      </c>
      <c r="F17" s="48"/>
      <c r="G17" s="48" t="s">
        <v>148</v>
      </c>
      <c r="H17" s="48"/>
      <c r="I17" s="48">
        <v>100</v>
      </c>
      <c r="K17" s="48" t="s">
        <v>161</v>
      </c>
      <c r="L17" s="48"/>
      <c r="M17" s="48"/>
      <c r="N17" s="48"/>
      <c r="O17" s="48"/>
      <c r="P17" s="48"/>
      <c r="Q17" s="48"/>
      <c r="R17" s="48"/>
    </row>
    <row r="18" spans="3:18" ht="15" customHeight="1" x14ac:dyDescent="0.25">
      <c r="C18" s="48" t="s">
        <v>137</v>
      </c>
      <c r="D18" s="48"/>
      <c r="E18" s="48">
        <v>40</v>
      </c>
      <c r="G18" s="52" t="s">
        <v>149</v>
      </c>
      <c r="H18" s="52"/>
      <c r="I18" s="52">
        <v>-800</v>
      </c>
      <c r="K18" s="48"/>
      <c r="L18" s="48" t="s">
        <v>136</v>
      </c>
      <c r="M18" s="48"/>
      <c r="N18" s="48">
        <v>-120</v>
      </c>
      <c r="O18" s="48"/>
      <c r="P18" s="48"/>
      <c r="Q18" s="48"/>
      <c r="R18" s="48"/>
    </row>
    <row r="19" spans="3:18" ht="15" customHeight="1" x14ac:dyDescent="0.25">
      <c r="C19" s="59" t="s">
        <v>138</v>
      </c>
      <c r="D19" s="59"/>
      <c r="E19" s="59">
        <v>-50</v>
      </c>
      <c r="G19" s="50" t="s">
        <v>150</v>
      </c>
      <c r="H19" s="50"/>
      <c r="I19" s="50">
        <f>SUM(I14:I18)</f>
        <v>1070</v>
      </c>
      <c r="K19" s="48"/>
      <c r="L19" s="52" t="s">
        <v>138</v>
      </c>
      <c r="M19" s="52"/>
      <c r="N19" s="52">
        <v>-50</v>
      </c>
      <c r="O19" s="48"/>
      <c r="P19" s="48"/>
      <c r="Q19" s="48"/>
      <c r="R19" s="48"/>
    </row>
    <row r="20" spans="3:18" ht="15" customHeight="1" x14ac:dyDescent="0.35">
      <c r="C20" s="50" t="s">
        <v>141</v>
      </c>
      <c r="D20" s="50"/>
      <c r="E20" s="50">
        <v>-10</v>
      </c>
      <c r="F20" s="37"/>
      <c r="G20" s="52" t="s">
        <v>151</v>
      </c>
      <c r="H20" s="52"/>
      <c r="I20" s="52">
        <v>-400</v>
      </c>
      <c r="L20" s="50" t="s">
        <v>150</v>
      </c>
      <c r="M20" s="50"/>
      <c r="N20" s="50">
        <f>SUM(N15:N19)</f>
        <v>1070</v>
      </c>
      <c r="O20" s="48"/>
      <c r="P20" s="48"/>
      <c r="Q20" s="48"/>
      <c r="R20" s="48"/>
    </row>
    <row r="21" spans="3:18" ht="15" customHeight="1" x14ac:dyDescent="0.35">
      <c r="C21" s="48"/>
      <c r="D21" s="48"/>
      <c r="E21" s="48"/>
      <c r="F21" s="37"/>
      <c r="G21" s="50" t="s">
        <v>152</v>
      </c>
      <c r="H21" s="50"/>
      <c r="I21" s="50">
        <f>I20</f>
        <v>-400</v>
      </c>
      <c r="K21" s="37"/>
      <c r="L21" s="52" t="s">
        <v>151</v>
      </c>
      <c r="M21" s="52"/>
      <c r="N21" s="52">
        <v>-400</v>
      </c>
    </row>
    <row r="22" spans="3:18" ht="15" customHeight="1" x14ac:dyDescent="0.35">
      <c r="C22" s="48" t="s">
        <v>142</v>
      </c>
      <c r="D22" s="48"/>
      <c r="E22" s="48">
        <f>E17+E20</f>
        <v>1680</v>
      </c>
      <c r="F22" s="37"/>
      <c r="G22" s="52" t="s">
        <v>153</v>
      </c>
      <c r="H22" s="52"/>
      <c r="I22" s="52">
        <v>-100</v>
      </c>
      <c r="K22" s="37"/>
      <c r="L22" s="50" t="s">
        <v>152</v>
      </c>
      <c r="M22" s="50"/>
      <c r="N22" s="50">
        <f>N21</f>
        <v>-400</v>
      </c>
    </row>
    <row r="23" spans="3:18" ht="15" customHeight="1" x14ac:dyDescent="0.35">
      <c r="C23" s="48" t="s">
        <v>143</v>
      </c>
      <c r="D23" s="48"/>
      <c r="E23" s="48">
        <f>0.2*E22</f>
        <v>336</v>
      </c>
      <c r="F23" s="37"/>
      <c r="G23" s="50" t="s">
        <v>154</v>
      </c>
      <c r="H23" s="50"/>
      <c r="I23" s="50">
        <f>I22</f>
        <v>-100</v>
      </c>
      <c r="K23" s="37"/>
      <c r="L23" s="52" t="s">
        <v>153</v>
      </c>
      <c r="M23" s="52"/>
      <c r="N23" s="52">
        <v>-100</v>
      </c>
    </row>
    <row r="24" spans="3:18" ht="15" customHeight="1" x14ac:dyDescent="0.35">
      <c r="C24" s="50" t="s">
        <v>144</v>
      </c>
      <c r="D24" s="50"/>
      <c r="E24" s="50">
        <f>E22-E23</f>
        <v>1344</v>
      </c>
      <c r="G24" s="48" t="s">
        <v>155</v>
      </c>
      <c r="H24" s="48"/>
      <c r="I24" s="48">
        <f>I19+I21+I23</f>
        <v>570</v>
      </c>
      <c r="K24" s="37"/>
      <c r="L24" s="50" t="s">
        <v>154</v>
      </c>
      <c r="M24" s="50"/>
      <c r="N24" s="50">
        <f>N23</f>
        <v>-100</v>
      </c>
    </row>
    <row r="25" spans="3:18" ht="15" customHeight="1" x14ac:dyDescent="0.35">
      <c r="C25" s="37"/>
      <c r="G25" s="50" t="s">
        <v>156</v>
      </c>
      <c r="H25" s="50"/>
      <c r="I25" s="50">
        <f>I24+I12</f>
        <v>670</v>
      </c>
      <c r="K25" s="37"/>
      <c r="L25" s="48" t="s">
        <v>155</v>
      </c>
      <c r="M25" s="48"/>
      <c r="N25" s="48">
        <f>I19+N22+N24</f>
        <v>570</v>
      </c>
    </row>
    <row r="26" spans="3:18" ht="15" customHeight="1" x14ac:dyDescent="0.35">
      <c r="C26" s="37"/>
      <c r="D26" s="37"/>
      <c r="K26" s="37"/>
      <c r="L26" s="50" t="s">
        <v>156</v>
      </c>
      <c r="M26" s="50"/>
      <c r="N26" s="50">
        <f>N25+I12</f>
        <v>670</v>
      </c>
    </row>
    <row r="27" spans="3:18" ht="15" customHeight="1" x14ac:dyDescent="0.35">
      <c r="C27" s="37"/>
      <c r="D27" s="37"/>
    </row>
    <row r="28" spans="3:18" ht="15" customHeight="1" x14ac:dyDescent="0.35">
      <c r="C28" s="37"/>
      <c r="D28" s="37"/>
    </row>
    <row r="29" spans="3:18" ht="15" customHeight="1" x14ac:dyDescent="0.35">
      <c r="C29" s="37"/>
      <c r="D29" s="37"/>
    </row>
    <row r="30" spans="3:18" ht="15" customHeight="1" x14ac:dyDescent="0.35">
      <c r="C30" s="37"/>
      <c r="D30" s="37"/>
      <c r="E30" s="37"/>
      <c r="F30" s="37"/>
      <c r="G30" s="37"/>
      <c r="H30" s="37"/>
      <c r="I30" s="37"/>
      <c r="J30" s="48"/>
    </row>
    <row r="31" spans="3:18" ht="15" customHeight="1" x14ac:dyDescent="0.35">
      <c r="C31" s="37"/>
      <c r="D31" s="37"/>
      <c r="E31" s="37"/>
      <c r="F31" s="37"/>
      <c r="G31" s="37"/>
      <c r="H31" s="37"/>
      <c r="I31" s="37"/>
    </row>
    <row r="32" spans="3:18" ht="15" customHeight="1" x14ac:dyDescent="0.35">
      <c r="C32" s="37"/>
      <c r="D32" s="37"/>
      <c r="E32" s="37"/>
      <c r="F32" s="37"/>
      <c r="G32" s="37"/>
      <c r="H32" s="37"/>
      <c r="I32" s="37"/>
    </row>
    <row r="33" spans="3:12" ht="15" customHeight="1" x14ac:dyDescent="0.35">
      <c r="C33" s="37"/>
      <c r="D33" s="37"/>
      <c r="E33" s="37"/>
      <c r="F33" s="37"/>
      <c r="G33" s="37"/>
      <c r="H33" s="37"/>
      <c r="I33" s="37"/>
      <c r="J33" s="37"/>
    </row>
    <row r="34" spans="3:12" ht="15" customHeight="1" x14ac:dyDescent="0.35">
      <c r="C34" s="37"/>
      <c r="D34" s="37"/>
      <c r="E34" s="37"/>
      <c r="F34" s="37"/>
      <c r="G34" s="37"/>
      <c r="H34" s="37"/>
      <c r="I34" s="37"/>
      <c r="J34" s="37"/>
    </row>
    <row r="35" spans="3:12" ht="15" customHeight="1" x14ac:dyDescent="0.35">
      <c r="C35" s="37"/>
      <c r="D35" s="37"/>
      <c r="E35" s="37"/>
      <c r="F35" s="37"/>
      <c r="G35" s="37"/>
      <c r="H35" s="37"/>
      <c r="I35" s="37"/>
      <c r="J35" s="37"/>
    </row>
    <row r="36" spans="3:12" ht="15" customHeight="1" x14ac:dyDescent="0.35">
      <c r="C36" s="37"/>
      <c r="D36" s="37"/>
      <c r="E36" s="37"/>
      <c r="F36" s="37"/>
      <c r="G36" s="37"/>
      <c r="H36" s="37"/>
      <c r="I36" s="37"/>
      <c r="J36" s="37"/>
    </row>
    <row r="37" spans="3:12" ht="15" customHeight="1" x14ac:dyDescent="0.35">
      <c r="C37" s="37"/>
      <c r="D37" s="37"/>
      <c r="E37" s="37"/>
      <c r="F37" s="37"/>
      <c r="G37" s="37"/>
      <c r="H37" s="37"/>
      <c r="I37" s="37"/>
      <c r="J37" s="37"/>
    </row>
    <row r="38" spans="3:12" ht="15" customHeight="1" x14ac:dyDescent="0.35">
      <c r="C38" s="37"/>
      <c r="D38" s="37"/>
      <c r="E38" s="37"/>
      <c r="F38" s="37"/>
      <c r="G38" s="37"/>
      <c r="H38" s="37"/>
      <c r="I38" s="37"/>
      <c r="J38" s="37"/>
    </row>
    <row r="39" spans="3:12" ht="15" customHeight="1" x14ac:dyDescent="0.35">
      <c r="C39" s="37"/>
      <c r="D39" s="37"/>
      <c r="E39" s="37"/>
      <c r="F39" s="37"/>
      <c r="G39" s="37"/>
      <c r="H39" s="37"/>
      <c r="I39" s="37"/>
      <c r="J39" s="37"/>
    </row>
    <row r="40" spans="3:12" ht="15" customHeight="1" x14ac:dyDescent="0.35">
      <c r="C40" s="37"/>
      <c r="D40" s="37"/>
      <c r="E40" s="37"/>
      <c r="F40" s="37"/>
      <c r="G40" s="37"/>
      <c r="H40" s="37"/>
      <c r="I40" s="37"/>
      <c r="J40" s="37"/>
      <c r="K40" s="37"/>
      <c r="L40" s="37"/>
    </row>
    <row r="41" spans="3:12" ht="15" customHeight="1" x14ac:dyDescent="0.35">
      <c r="C41" s="37"/>
      <c r="D41" s="37"/>
      <c r="E41" s="37"/>
      <c r="F41" s="37"/>
      <c r="G41" s="37"/>
      <c r="H41" s="37"/>
      <c r="I41" s="37"/>
      <c r="J41" s="37"/>
      <c r="K41" s="37"/>
      <c r="L41" s="37"/>
    </row>
    <row r="42" spans="3:12" ht="15" customHeight="1" x14ac:dyDescent="0.35">
      <c r="C42" s="37"/>
      <c r="D42" s="37"/>
      <c r="E42" s="37"/>
      <c r="F42" s="37"/>
      <c r="G42" s="37"/>
      <c r="H42" s="37"/>
      <c r="I42" s="37"/>
      <c r="J42" s="37"/>
      <c r="K42" s="37"/>
      <c r="L42" s="37"/>
    </row>
    <row r="43" spans="3:12" ht="15" customHeight="1" x14ac:dyDescent="0.35">
      <c r="C43" s="37"/>
      <c r="D43" s="37"/>
      <c r="E43" s="37"/>
      <c r="F43" s="37"/>
      <c r="G43" s="37"/>
      <c r="H43" s="37"/>
      <c r="I43" s="37"/>
      <c r="J43" s="37"/>
      <c r="K43" s="37"/>
      <c r="L43" s="37"/>
    </row>
    <row r="44" spans="3:12" ht="15" customHeight="1" x14ac:dyDescent="0.35">
      <c r="C44" s="37"/>
      <c r="D44" s="37"/>
      <c r="E44" s="37"/>
      <c r="F44" s="37"/>
      <c r="G44" s="37"/>
      <c r="H44" s="37"/>
      <c r="I44" s="37"/>
      <c r="J44" s="37"/>
      <c r="K44" s="37"/>
      <c r="L44" s="37"/>
    </row>
    <row r="45" spans="3:12" ht="15" customHeight="1" x14ac:dyDescent="0.35">
      <c r="C45" s="37"/>
      <c r="D45" s="37"/>
      <c r="E45" s="37"/>
      <c r="F45" s="37"/>
      <c r="G45" s="37"/>
      <c r="H45" s="37"/>
      <c r="I45" s="37"/>
      <c r="J45" s="37"/>
      <c r="K45" s="37"/>
      <c r="L45" s="37"/>
    </row>
    <row r="46" spans="3:12" ht="15" customHeight="1" x14ac:dyDescent="0.35">
      <c r="C46" s="37"/>
      <c r="D46" s="37"/>
      <c r="E46" s="37"/>
      <c r="F46" s="37"/>
      <c r="G46" s="37"/>
      <c r="H46" s="37"/>
      <c r="I46" s="37"/>
      <c r="J46" s="37"/>
      <c r="K46" s="37"/>
      <c r="L46" s="37"/>
    </row>
    <row r="47" spans="3:12" ht="15" customHeight="1" x14ac:dyDescent="0.35">
      <c r="C47" s="37"/>
      <c r="D47" s="37"/>
      <c r="E47" s="37"/>
      <c r="F47" s="37"/>
      <c r="G47" s="37"/>
      <c r="H47" s="37"/>
      <c r="I47" s="37"/>
      <c r="J47" s="37"/>
      <c r="K47" s="37"/>
      <c r="L47" s="37"/>
    </row>
    <row r="48" spans="3:12" ht="15" customHeight="1" x14ac:dyDescent="0.35">
      <c r="C48" s="37"/>
      <c r="D48" s="37"/>
      <c r="E48" s="37"/>
      <c r="F48" s="37"/>
      <c r="G48" s="37"/>
      <c r="H48" s="37"/>
      <c r="I48" s="37"/>
      <c r="J48" s="37"/>
      <c r="K48" s="37"/>
      <c r="L48" s="37"/>
    </row>
    <row r="49" spans="3:12" ht="15" customHeight="1" x14ac:dyDescent="0.35">
      <c r="C49" s="37"/>
      <c r="D49" s="37"/>
      <c r="E49" s="37"/>
      <c r="F49" s="37"/>
      <c r="G49" s="37"/>
      <c r="H49" s="37"/>
      <c r="I49" s="37"/>
      <c r="J49" s="37"/>
      <c r="K49" s="37"/>
      <c r="L49" s="37"/>
    </row>
    <row r="50" spans="3:12" ht="15" customHeight="1" x14ac:dyDescent="0.35">
      <c r="C50" s="37"/>
      <c r="D50" s="37"/>
      <c r="E50" s="37"/>
      <c r="F50" s="37"/>
      <c r="G50" s="37"/>
      <c r="H50" s="37"/>
      <c r="I50" s="37"/>
      <c r="J50" s="37"/>
      <c r="K50" s="37"/>
      <c r="L50" s="37"/>
    </row>
    <row r="51" spans="3:12" ht="15" customHeight="1" x14ac:dyDescent="0.35">
      <c r="C51" s="37"/>
      <c r="D51" s="37"/>
      <c r="E51" s="37"/>
      <c r="F51" s="37"/>
      <c r="G51" s="37"/>
      <c r="H51" s="37"/>
      <c r="I51" s="37"/>
      <c r="J51" s="37"/>
      <c r="K51" s="37"/>
      <c r="L51" s="37"/>
    </row>
    <row r="52" spans="3:12" ht="15" customHeight="1" x14ac:dyDescent="0.35">
      <c r="C52" s="37"/>
      <c r="D52" s="37"/>
      <c r="E52" s="37"/>
      <c r="F52" s="37"/>
      <c r="G52" s="37"/>
      <c r="H52" s="37"/>
      <c r="I52" s="37"/>
      <c r="J52" s="37"/>
      <c r="K52" s="37"/>
      <c r="L52" s="37"/>
    </row>
    <row r="53" spans="3:12" ht="15" customHeight="1" x14ac:dyDescent="0.35">
      <c r="C53" s="37"/>
      <c r="D53" s="37"/>
      <c r="E53" s="37"/>
      <c r="F53" s="37"/>
      <c r="G53" s="37"/>
      <c r="H53" s="37"/>
      <c r="I53" s="37"/>
      <c r="J53" s="37"/>
      <c r="K53" s="37"/>
      <c r="L53" s="37"/>
    </row>
    <row r="54" spans="3:12" ht="15" customHeight="1" x14ac:dyDescent="0.35">
      <c r="C54" s="37"/>
      <c r="D54" s="37"/>
      <c r="E54" s="37"/>
      <c r="F54" s="37"/>
      <c r="G54" s="37"/>
      <c r="H54" s="37"/>
      <c r="I54" s="37"/>
      <c r="J54" s="37"/>
      <c r="K54" s="37"/>
      <c r="L54" s="37"/>
    </row>
    <row r="55" spans="3:12" ht="15" customHeight="1" x14ac:dyDescent="0.35">
      <c r="C55" s="37"/>
      <c r="D55" s="37"/>
      <c r="E55" s="37"/>
      <c r="F55" s="37"/>
      <c r="G55" s="37"/>
      <c r="H55" s="37"/>
      <c r="I55" s="37"/>
      <c r="J55" s="37"/>
      <c r="K55" s="37"/>
      <c r="L55" s="37"/>
    </row>
    <row r="56" spans="3:12" ht="15" customHeight="1" x14ac:dyDescent="0.35">
      <c r="C56" s="37"/>
      <c r="D56" s="37"/>
      <c r="E56" s="37"/>
      <c r="F56" s="37"/>
      <c r="G56" s="37"/>
      <c r="H56" s="37"/>
      <c r="I56" s="37"/>
      <c r="J56" s="37"/>
      <c r="K56" s="37"/>
      <c r="L56" s="37"/>
    </row>
    <row r="57" spans="3:12" ht="15" customHeight="1" x14ac:dyDescent="0.35">
      <c r="C57" s="37"/>
      <c r="D57" s="37"/>
      <c r="E57" s="37"/>
      <c r="F57" s="37"/>
      <c r="G57" s="37"/>
      <c r="H57" s="37"/>
      <c r="I57" s="37"/>
      <c r="J57" s="37"/>
      <c r="K57" s="37"/>
      <c r="L57" s="37"/>
    </row>
    <row r="58" spans="3:12" ht="15" customHeight="1" x14ac:dyDescent="0.35">
      <c r="C58" s="37"/>
      <c r="D58" s="37"/>
      <c r="E58" s="37"/>
      <c r="F58" s="37"/>
      <c r="G58" s="37"/>
      <c r="H58" s="37"/>
      <c r="I58" s="37"/>
      <c r="J58" s="37"/>
      <c r="K58" s="37"/>
      <c r="L58" s="37"/>
    </row>
    <row r="59" spans="3:12" ht="15" customHeight="1" x14ac:dyDescent="0.35">
      <c r="C59" s="37"/>
      <c r="D59" s="37"/>
      <c r="E59" s="37"/>
      <c r="F59" s="37"/>
      <c r="G59" s="37"/>
      <c r="H59" s="37"/>
      <c r="I59" s="37"/>
      <c r="J59" s="37"/>
      <c r="K59" s="37"/>
      <c r="L59" s="37"/>
    </row>
    <row r="60" spans="3:12" ht="15" customHeight="1" x14ac:dyDescent="0.35">
      <c r="C60" s="37"/>
      <c r="D60" s="37"/>
      <c r="E60" s="37"/>
      <c r="F60" s="37"/>
      <c r="G60" s="37"/>
      <c r="H60" s="37"/>
      <c r="I60" s="37"/>
      <c r="J60" s="37"/>
      <c r="K60" s="37"/>
      <c r="L60" s="37"/>
    </row>
    <row r="61" spans="3:12" ht="20.100000000000001" customHeight="1" x14ac:dyDescent="0.35">
      <c r="C61" s="37"/>
      <c r="D61" s="37"/>
      <c r="E61" s="37"/>
      <c r="F61" s="37"/>
      <c r="G61" s="37"/>
      <c r="H61" s="37"/>
      <c r="I61" s="37"/>
      <c r="J61" s="37"/>
      <c r="K61" s="37"/>
      <c r="L61" s="37"/>
    </row>
    <row r="62" spans="3:12" ht="20.100000000000001" customHeight="1" x14ac:dyDescent="0.35">
      <c r="C62" s="37"/>
      <c r="D62" s="37"/>
      <c r="E62" s="37"/>
      <c r="F62" s="37"/>
      <c r="G62" s="37"/>
      <c r="H62" s="37"/>
      <c r="I62" s="37"/>
      <c r="J62" s="37"/>
      <c r="K62" s="37"/>
      <c r="L62" s="37"/>
    </row>
    <row r="63" spans="3:12" ht="20.100000000000001" customHeight="1" x14ac:dyDescent="0.35">
      <c r="C63" s="37"/>
      <c r="D63" s="37"/>
      <c r="E63" s="37"/>
      <c r="F63" s="37"/>
      <c r="G63" s="37"/>
      <c r="H63" s="37"/>
      <c r="I63" s="37"/>
      <c r="J63" s="37"/>
      <c r="K63" s="37"/>
      <c r="L63" s="37"/>
    </row>
    <row r="64" spans="3:12" ht="20.100000000000001" customHeight="1" x14ac:dyDescent="0.35">
      <c r="C64" s="37"/>
      <c r="D64" s="37"/>
      <c r="E64" s="37"/>
      <c r="F64" s="37"/>
      <c r="G64" s="37"/>
      <c r="H64" s="37"/>
      <c r="I64" s="37"/>
      <c r="J64" s="37"/>
      <c r="K64" s="37"/>
      <c r="L64" s="37"/>
    </row>
    <row r="65" spans="3:12" ht="20.100000000000001" customHeight="1" x14ac:dyDescent="0.35">
      <c r="C65" s="37"/>
      <c r="D65" s="37"/>
      <c r="E65" s="37"/>
      <c r="F65" s="37"/>
      <c r="G65" s="37"/>
      <c r="H65" s="37"/>
      <c r="I65" s="37"/>
      <c r="J65" s="37"/>
      <c r="K65" s="37"/>
      <c r="L65" s="37"/>
    </row>
    <row r="66" spans="3:12" ht="20.100000000000001" customHeight="1" x14ac:dyDescent="0.35">
      <c r="C66" s="37"/>
      <c r="D66" s="37"/>
      <c r="E66" s="37"/>
      <c r="F66" s="37"/>
      <c r="G66" s="37"/>
      <c r="H66" s="37"/>
      <c r="I66" s="37"/>
      <c r="J66" s="37"/>
      <c r="K66" s="37"/>
      <c r="L66" s="37"/>
    </row>
    <row r="67" spans="3:12" ht="20.100000000000001" customHeight="1" x14ac:dyDescent="0.35">
      <c r="C67" s="37"/>
      <c r="D67" s="37"/>
      <c r="E67" s="37"/>
      <c r="F67" s="37"/>
      <c r="G67" s="37"/>
      <c r="H67" s="37"/>
      <c r="I67" s="37"/>
      <c r="J67" s="37"/>
      <c r="K67" s="37"/>
      <c r="L67" s="37"/>
    </row>
    <row r="68" spans="3:12" ht="20.100000000000001" customHeight="1" x14ac:dyDescent="0.35">
      <c r="C68" s="37"/>
      <c r="D68" s="37"/>
      <c r="E68" s="37"/>
      <c r="F68" s="37"/>
      <c r="G68" s="37"/>
      <c r="H68" s="37"/>
      <c r="I68" s="37"/>
      <c r="J68" s="37"/>
      <c r="K68" s="37"/>
      <c r="L68" s="37"/>
    </row>
    <row r="69" spans="3:12" ht="20.100000000000001" customHeight="1" x14ac:dyDescent="0.35">
      <c r="C69" s="37"/>
      <c r="D69" s="37"/>
      <c r="E69" s="37"/>
      <c r="F69" s="37"/>
      <c r="G69" s="37"/>
      <c r="H69" s="37"/>
      <c r="I69" s="37"/>
      <c r="J69" s="37"/>
      <c r="K69" s="37"/>
      <c r="L69" s="37"/>
    </row>
    <row r="70" spans="3:12" ht="20.100000000000001" customHeight="1" x14ac:dyDescent="0.35">
      <c r="C70" s="37"/>
      <c r="D70" s="37"/>
      <c r="E70" s="37"/>
      <c r="F70" s="37"/>
      <c r="G70" s="37"/>
      <c r="H70" s="37"/>
      <c r="I70" s="37"/>
      <c r="J70" s="37"/>
      <c r="K70" s="37"/>
      <c r="L70" s="37"/>
    </row>
    <row r="71" spans="3:12" ht="20.100000000000001" customHeight="1" x14ac:dyDescent="0.35">
      <c r="C71" s="37"/>
      <c r="D71" s="37"/>
      <c r="E71" s="37"/>
      <c r="F71" s="37"/>
      <c r="G71" s="37"/>
      <c r="H71" s="37"/>
      <c r="I71" s="37"/>
      <c r="J71" s="37"/>
      <c r="K71" s="37"/>
      <c r="L71" s="37"/>
    </row>
    <row r="72" spans="3:12" ht="20.100000000000001" customHeight="1" x14ac:dyDescent="0.35">
      <c r="C72" s="37"/>
      <c r="D72" s="37"/>
      <c r="E72" s="37"/>
      <c r="F72" s="37"/>
      <c r="G72" s="37"/>
      <c r="H72" s="37"/>
      <c r="I72" s="37"/>
      <c r="J72" s="37"/>
      <c r="K72" s="37"/>
      <c r="L72" s="37"/>
    </row>
    <row r="73" spans="3:12" ht="20.100000000000001" customHeight="1" x14ac:dyDescent="0.35">
      <c r="C73" s="37"/>
      <c r="D73" s="37"/>
      <c r="E73" s="37"/>
      <c r="F73" s="37"/>
      <c r="G73" s="37"/>
      <c r="H73" s="37"/>
      <c r="I73" s="37"/>
      <c r="J73" s="37"/>
      <c r="K73" s="37"/>
      <c r="L73" s="37"/>
    </row>
    <row r="74" spans="3:12" ht="20.100000000000001" customHeight="1" x14ac:dyDescent="0.35">
      <c r="C74" s="37"/>
      <c r="D74" s="37"/>
      <c r="E74" s="37"/>
      <c r="F74" s="37"/>
      <c r="G74" s="37"/>
      <c r="H74" s="37"/>
      <c r="I74" s="37"/>
      <c r="J74" s="37"/>
      <c r="K74" s="37"/>
      <c r="L74" s="37"/>
    </row>
    <row r="75" spans="3:12" ht="20.100000000000001" customHeight="1" x14ac:dyDescent="0.35">
      <c r="C75" s="37"/>
      <c r="D75" s="37"/>
      <c r="E75" s="37"/>
      <c r="F75" s="37"/>
      <c r="G75" s="37"/>
      <c r="H75" s="37"/>
      <c r="I75" s="37"/>
      <c r="J75" s="37"/>
      <c r="K75" s="37"/>
      <c r="L75" s="37"/>
    </row>
    <row r="76" spans="3:12" ht="20.100000000000001" customHeight="1" x14ac:dyDescent="0.35">
      <c r="C76" s="37"/>
      <c r="D76" s="37"/>
      <c r="E76" s="37"/>
      <c r="F76" s="37"/>
      <c r="G76" s="37"/>
      <c r="H76" s="37"/>
      <c r="I76" s="37"/>
      <c r="J76" s="37"/>
      <c r="K76" s="37"/>
      <c r="L76" s="37"/>
    </row>
    <row r="77" spans="3:12" ht="20.100000000000001" customHeight="1" x14ac:dyDescent="0.35">
      <c r="C77" s="37"/>
      <c r="D77" s="37"/>
      <c r="E77" s="37"/>
      <c r="F77" s="37"/>
      <c r="G77" s="37"/>
      <c r="H77" s="37"/>
      <c r="I77" s="37"/>
      <c r="J77" s="37"/>
      <c r="K77" s="37"/>
      <c r="L77" s="37"/>
    </row>
    <row r="78" spans="3:12" ht="20.100000000000001" customHeight="1" x14ac:dyDescent="0.35">
      <c r="C78" s="37"/>
      <c r="D78" s="37"/>
      <c r="E78" s="37"/>
      <c r="F78" s="37"/>
      <c r="G78" s="37"/>
      <c r="H78" s="37"/>
      <c r="I78" s="37"/>
      <c r="J78" s="37"/>
      <c r="K78" s="37"/>
      <c r="L78" s="37"/>
    </row>
    <row r="79" spans="3:12" ht="20.100000000000001" customHeight="1" x14ac:dyDescent="0.35">
      <c r="C79" s="37"/>
      <c r="D79" s="37"/>
      <c r="E79" s="37"/>
      <c r="F79" s="37"/>
      <c r="G79" s="37"/>
      <c r="H79" s="37"/>
      <c r="I79" s="37"/>
      <c r="J79" s="37"/>
      <c r="K79" s="37"/>
      <c r="L79" s="37"/>
    </row>
    <row r="80" spans="3:12" ht="20.100000000000001" customHeight="1" x14ac:dyDescent="0.35">
      <c r="C80" s="37"/>
      <c r="D80" s="37"/>
      <c r="E80" s="37"/>
      <c r="F80" s="37"/>
      <c r="G80" s="37"/>
      <c r="H80" s="37"/>
      <c r="I80" s="37"/>
      <c r="J80" s="37"/>
      <c r="K80" s="37"/>
      <c r="L80" s="37"/>
    </row>
    <row r="81" spans="3:12" ht="20.100000000000001" customHeight="1" x14ac:dyDescent="0.35">
      <c r="C81" s="37"/>
      <c r="D81" s="37"/>
      <c r="E81" s="37"/>
      <c r="F81" s="37"/>
      <c r="G81" s="37"/>
      <c r="H81" s="37"/>
      <c r="I81" s="37"/>
      <c r="J81" s="37"/>
      <c r="K81" s="37"/>
      <c r="L81" s="37"/>
    </row>
    <row r="82" spans="3:12" ht="20.100000000000001" customHeight="1" x14ac:dyDescent="0.35">
      <c r="C82" s="37"/>
      <c r="D82" s="37"/>
      <c r="E82" s="37"/>
      <c r="F82" s="37"/>
      <c r="G82" s="37"/>
      <c r="H82" s="37"/>
      <c r="I82" s="37"/>
      <c r="J82" s="37"/>
      <c r="K82" s="37"/>
      <c r="L82" s="37"/>
    </row>
    <row r="83" spans="3:12" ht="20.100000000000001" customHeight="1" x14ac:dyDescent="0.35">
      <c r="C83" s="37"/>
      <c r="D83" s="37"/>
      <c r="E83" s="37"/>
      <c r="F83" s="37"/>
      <c r="G83" s="37"/>
      <c r="H83" s="37"/>
      <c r="I83" s="37"/>
      <c r="J83" s="37"/>
      <c r="K83" s="37"/>
      <c r="L83" s="37"/>
    </row>
    <row r="84" spans="3:12" ht="20.100000000000001" customHeight="1" x14ac:dyDescent="0.35">
      <c r="C84" s="37"/>
      <c r="D84" s="37"/>
      <c r="E84" s="37"/>
      <c r="F84" s="37"/>
      <c r="G84" s="37"/>
      <c r="H84" s="37"/>
      <c r="I84" s="37"/>
      <c r="J84" s="37"/>
      <c r="K84" s="37"/>
      <c r="L84" s="37"/>
    </row>
    <row r="85" spans="3:12" ht="20.100000000000001" customHeight="1" x14ac:dyDescent="0.35">
      <c r="C85" s="37"/>
      <c r="D85" s="37"/>
      <c r="E85" s="37"/>
      <c r="F85" s="37"/>
      <c r="G85" s="37"/>
      <c r="H85" s="37"/>
      <c r="I85" s="37"/>
      <c r="J85" s="37"/>
      <c r="K85" s="37"/>
      <c r="L85" s="37"/>
    </row>
    <row r="86" spans="3:12" ht="20.100000000000001" customHeight="1" x14ac:dyDescent="0.35">
      <c r="C86" s="37"/>
      <c r="D86" s="37"/>
      <c r="E86" s="37"/>
      <c r="F86" s="37"/>
      <c r="G86" s="37"/>
      <c r="H86" s="37"/>
      <c r="I86" s="37"/>
      <c r="J86" s="37"/>
      <c r="K86" s="37"/>
      <c r="L86" s="37"/>
    </row>
    <row r="87" spans="3:12" ht="20.100000000000001" customHeight="1" x14ac:dyDescent="0.35">
      <c r="C87" s="37"/>
      <c r="D87" s="37"/>
      <c r="E87" s="37"/>
      <c r="F87" s="37"/>
      <c r="G87" s="37"/>
      <c r="H87" s="37"/>
      <c r="I87" s="37"/>
      <c r="J87" s="37"/>
      <c r="K87" s="37"/>
      <c r="L87" s="37"/>
    </row>
    <row r="88" spans="3:12" ht="20.100000000000001" customHeight="1" x14ac:dyDescent="0.35">
      <c r="C88" s="37"/>
      <c r="D88" s="37"/>
      <c r="E88" s="37"/>
      <c r="F88" s="37"/>
      <c r="G88" s="37"/>
      <c r="H88" s="37"/>
      <c r="I88" s="37"/>
      <c r="J88" s="37"/>
      <c r="K88" s="37"/>
      <c r="L88" s="37"/>
    </row>
    <row r="89" spans="3:12" ht="20.100000000000001" customHeight="1" x14ac:dyDescent="0.35">
      <c r="C89" s="37"/>
      <c r="D89" s="37"/>
      <c r="E89" s="37"/>
      <c r="F89" s="37"/>
      <c r="G89" s="37"/>
      <c r="H89" s="37"/>
      <c r="I89" s="37"/>
      <c r="J89" s="37"/>
      <c r="K89" s="37"/>
      <c r="L89" s="37"/>
    </row>
    <row r="90" spans="3:12" ht="20.100000000000001" customHeight="1" x14ac:dyDescent="0.35">
      <c r="C90" s="37"/>
      <c r="D90" s="37"/>
      <c r="E90" s="37"/>
      <c r="F90" s="37"/>
      <c r="G90" s="37"/>
      <c r="H90" s="37"/>
      <c r="I90" s="37"/>
      <c r="J90" s="37"/>
      <c r="K90" s="37"/>
      <c r="L90" s="37"/>
    </row>
    <row r="91" spans="3:12" ht="20.100000000000001" customHeight="1" x14ac:dyDescent="0.35">
      <c r="C91" s="37"/>
      <c r="D91" s="37"/>
      <c r="E91" s="37"/>
      <c r="F91" s="37"/>
      <c r="G91" s="37"/>
      <c r="H91" s="37"/>
      <c r="I91" s="37"/>
      <c r="J91" s="37"/>
      <c r="K91" s="37"/>
      <c r="L91" s="37"/>
    </row>
    <row r="92" spans="3:12" ht="20.100000000000001" customHeight="1" x14ac:dyDescent="0.35">
      <c r="C92" s="37"/>
      <c r="D92" s="37"/>
      <c r="E92" s="37"/>
      <c r="F92" s="37"/>
      <c r="G92" s="37"/>
      <c r="H92" s="37"/>
      <c r="I92" s="37"/>
      <c r="J92" s="37"/>
      <c r="K92" s="37"/>
      <c r="L92" s="37"/>
    </row>
    <row r="93" spans="3:12" ht="20.100000000000001" customHeight="1" x14ac:dyDescent="0.35">
      <c r="C93" s="37"/>
      <c r="D93" s="37"/>
      <c r="E93" s="37"/>
      <c r="F93" s="37"/>
      <c r="G93" s="37"/>
      <c r="H93" s="37"/>
      <c r="I93" s="37"/>
      <c r="J93" s="37"/>
      <c r="K93" s="37"/>
      <c r="L93" s="37"/>
    </row>
    <row r="94" spans="3:12" ht="20.100000000000001" customHeight="1" x14ac:dyDescent="0.35">
      <c r="C94" s="37"/>
      <c r="D94" s="37"/>
      <c r="E94" s="37"/>
      <c r="F94" s="37"/>
      <c r="G94" s="37"/>
      <c r="H94" s="37"/>
      <c r="I94" s="37"/>
      <c r="J94" s="37"/>
      <c r="K94" s="37"/>
      <c r="L94" s="37"/>
    </row>
    <row r="95" spans="3:12" ht="20.100000000000001" customHeight="1" x14ac:dyDescent="0.35">
      <c r="C95" s="37"/>
      <c r="D95" s="37"/>
      <c r="E95" s="37"/>
      <c r="F95" s="37"/>
      <c r="G95" s="37"/>
      <c r="H95" s="37"/>
      <c r="I95" s="37"/>
      <c r="J95" s="37"/>
      <c r="K95" s="37"/>
      <c r="L95" s="37"/>
    </row>
    <row r="96" spans="3:12" ht="20.100000000000001" customHeight="1" x14ac:dyDescent="0.35">
      <c r="C96" s="37"/>
      <c r="D96" s="37"/>
      <c r="E96" s="37"/>
      <c r="F96" s="37"/>
      <c r="G96" s="37"/>
      <c r="H96" s="37"/>
      <c r="I96" s="37"/>
      <c r="J96" s="37"/>
      <c r="K96" s="37"/>
      <c r="L96" s="37"/>
    </row>
    <row r="97" spans="3:12" ht="20.100000000000001" customHeight="1" x14ac:dyDescent="0.35">
      <c r="C97" s="37"/>
      <c r="D97" s="37"/>
      <c r="E97" s="37"/>
      <c r="F97" s="37"/>
      <c r="G97" s="37"/>
      <c r="H97" s="37"/>
      <c r="I97" s="37"/>
      <c r="J97" s="37"/>
      <c r="K97" s="37"/>
      <c r="L97" s="37"/>
    </row>
    <row r="98" spans="3:12" ht="20.100000000000001" customHeight="1" x14ac:dyDescent="0.35">
      <c r="C98" s="37"/>
      <c r="D98" s="37"/>
      <c r="E98" s="37"/>
      <c r="F98" s="37"/>
      <c r="G98" s="37"/>
      <c r="H98" s="37"/>
      <c r="I98" s="37"/>
      <c r="J98" s="37"/>
      <c r="K98" s="37"/>
      <c r="L98" s="37"/>
    </row>
    <row r="99" spans="3:12" ht="20.100000000000001" customHeight="1" x14ac:dyDescent="0.35">
      <c r="C99" s="37"/>
      <c r="D99" s="37"/>
      <c r="E99" s="37"/>
      <c r="F99" s="37"/>
      <c r="G99" s="37"/>
      <c r="H99" s="37"/>
      <c r="I99" s="37"/>
      <c r="J99" s="37"/>
      <c r="K99" s="37"/>
      <c r="L99" s="37"/>
    </row>
    <row r="100" spans="3:12" ht="20.100000000000001" customHeight="1" x14ac:dyDescent="0.35">
      <c r="C100" s="37"/>
      <c r="D100" s="37"/>
      <c r="E100" s="37"/>
      <c r="F100" s="37"/>
      <c r="G100" s="37"/>
      <c r="H100" s="37"/>
      <c r="I100" s="37"/>
      <c r="J100" s="37"/>
      <c r="K100" s="37"/>
      <c r="L100" s="37"/>
    </row>
    <row r="101" spans="3:12" ht="20.100000000000001" customHeight="1" x14ac:dyDescent="0.35">
      <c r="C101" s="37"/>
      <c r="D101" s="37"/>
      <c r="E101" s="37"/>
      <c r="F101" s="37"/>
      <c r="G101" s="37"/>
      <c r="H101" s="37"/>
      <c r="I101" s="37"/>
      <c r="J101" s="37"/>
      <c r="K101" s="37"/>
      <c r="L101" s="37"/>
    </row>
    <row r="102" spans="3:12" ht="20.100000000000001" customHeight="1" x14ac:dyDescent="0.35">
      <c r="C102" s="37"/>
      <c r="D102" s="37"/>
      <c r="E102" s="37"/>
      <c r="F102" s="37"/>
      <c r="G102" s="37"/>
      <c r="H102" s="37"/>
      <c r="I102" s="37"/>
      <c r="J102" s="37"/>
      <c r="K102" s="37"/>
      <c r="L102" s="37"/>
    </row>
    <row r="103" spans="3:12" ht="20.100000000000001" customHeight="1" x14ac:dyDescent="0.35">
      <c r="C103" s="37"/>
      <c r="D103" s="37"/>
      <c r="E103" s="37"/>
      <c r="F103" s="37"/>
      <c r="G103" s="37"/>
      <c r="H103" s="37"/>
      <c r="I103" s="37"/>
      <c r="J103" s="37"/>
      <c r="K103" s="37"/>
      <c r="L103" s="37"/>
    </row>
    <row r="104" spans="3:12" ht="20.100000000000001" customHeight="1" x14ac:dyDescent="0.35">
      <c r="C104" s="37"/>
      <c r="D104" s="37"/>
      <c r="E104" s="37"/>
      <c r="F104" s="37"/>
      <c r="G104" s="37"/>
      <c r="H104" s="37"/>
      <c r="I104" s="37"/>
      <c r="J104" s="37"/>
      <c r="K104" s="37"/>
      <c r="L104" s="37"/>
    </row>
    <row r="105" spans="3:12" ht="20.100000000000001" customHeight="1" x14ac:dyDescent="0.35">
      <c r="C105" s="37"/>
      <c r="D105" s="37"/>
      <c r="E105" s="37"/>
      <c r="F105" s="37"/>
      <c r="G105" s="37"/>
      <c r="H105" s="37"/>
      <c r="I105" s="37"/>
      <c r="J105" s="37"/>
      <c r="K105" s="37"/>
      <c r="L105" s="37"/>
    </row>
    <row r="106" spans="3:12" ht="20.100000000000001" customHeight="1" x14ac:dyDescent="0.35">
      <c r="C106" s="37"/>
      <c r="D106" s="37"/>
      <c r="E106" s="37"/>
      <c r="F106" s="37"/>
      <c r="G106" s="37"/>
      <c r="H106" s="37"/>
      <c r="I106" s="37"/>
      <c r="J106" s="37"/>
      <c r="K106" s="37"/>
      <c r="L106" s="37"/>
    </row>
    <row r="107" spans="3:12" ht="20.100000000000001" customHeight="1" x14ac:dyDescent="0.35">
      <c r="C107" s="37"/>
      <c r="D107" s="37"/>
      <c r="E107" s="37"/>
      <c r="F107" s="37"/>
      <c r="G107" s="37"/>
      <c r="H107" s="37"/>
      <c r="I107" s="37"/>
      <c r="J107" s="37"/>
      <c r="K107" s="37"/>
      <c r="L107" s="37"/>
    </row>
    <row r="108" spans="3:12" ht="20.100000000000001" customHeight="1" x14ac:dyDescent="0.35">
      <c r="C108" s="37"/>
      <c r="D108" s="37"/>
      <c r="E108" s="37"/>
      <c r="F108" s="37"/>
      <c r="G108" s="37"/>
      <c r="H108" s="37"/>
      <c r="I108" s="37"/>
      <c r="J108" s="37"/>
      <c r="K108" s="37"/>
      <c r="L108" s="37"/>
    </row>
    <row r="109" spans="3:12" ht="20.100000000000001" customHeight="1" x14ac:dyDescent="0.35">
      <c r="C109" s="37"/>
      <c r="D109" s="37"/>
      <c r="E109" s="37"/>
      <c r="F109" s="37"/>
      <c r="G109" s="37"/>
      <c r="H109" s="37"/>
      <c r="I109" s="37"/>
      <c r="J109" s="37"/>
      <c r="K109" s="37"/>
      <c r="L109" s="37"/>
    </row>
    <row r="110" spans="3:12" ht="20.100000000000001" customHeight="1" x14ac:dyDescent="0.35">
      <c r="C110" s="37"/>
      <c r="D110" s="37"/>
      <c r="E110" s="37"/>
      <c r="F110" s="37"/>
      <c r="G110" s="37"/>
      <c r="H110" s="37"/>
      <c r="I110" s="37"/>
      <c r="J110" s="37"/>
      <c r="K110" s="37"/>
      <c r="L110" s="37"/>
    </row>
    <row r="111" spans="3:12" ht="20.100000000000001" customHeight="1" x14ac:dyDescent="0.25"/>
    <row r="112" spans="3:12" ht="20.100000000000001" customHeight="1" x14ac:dyDescent="0.25"/>
    <row r="113" ht="20.100000000000001" customHeight="1" x14ac:dyDescent="0.25"/>
    <row r="114" ht="20.100000000000001" customHeight="1" x14ac:dyDescent="0.25"/>
    <row r="115" ht="20.100000000000001" customHeight="1" x14ac:dyDescent="0.25"/>
    <row r="116" ht="20.100000000000001" customHeight="1" x14ac:dyDescent="0.25"/>
    <row r="117" ht="20.100000000000001" customHeight="1" x14ac:dyDescent="0.25"/>
    <row r="118" ht="20.100000000000001" customHeight="1" x14ac:dyDescent="0.25"/>
    <row r="119" ht="20.100000000000001" customHeight="1" x14ac:dyDescent="0.25"/>
    <row r="120" ht="20.100000000000001" customHeight="1" x14ac:dyDescent="0.25"/>
    <row r="121" ht="20.100000000000001" customHeight="1" x14ac:dyDescent="0.25"/>
    <row r="122" ht="20.100000000000001" customHeight="1" x14ac:dyDescent="0.25"/>
    <row r="123" ht="20.100000000000001" customHeight="1" x14ac:dyDescent="0.25"/>
    <row r="124" ht="20.100000000000001" customHeight="1" x14ac:dyDescent="0.25"/>
    <row r="125" ht="20.100000000000001" customHeight="1" x14ac:dyDescent="0.25"/>
    <row r="126" ht="20.100000000000001" customHeight="1" x14ac:dyDescent="0.25"/>
    <row r="127" ht="20.100000000000001" customHeight="1" x14ac:dyDescent="0.25"/>
    <row r="128" ht="20.100000000000001" customHeight="1" x14ac:dyDescent="0.25"/>
    <row r="129" ht="20.100000000000001" customHeight="1" x14ac:dyDescent="0.25"/>
    <row r="130" ht="20.100000000000001" customHeight="1" x14ac:dyDescent="0.25"/>
    <row r="131" ht="20.100000000000001" customHeight="1" x14ac:dyDescent="0.25"/>
    <row r="132" ht="20.100000000000001" customHeight="1" x14ac:dyDescent="0.25"/>
    <row r="133" ht="20.100000000000001" customHeight="1" x14ac:dyDescent="0.25"/>
    <row r="134" ht="20.100000000000001" customHeight="1" x14ac:dyDescent="0.25"/>
    <row r="135" ht="20.100000000000001" customHeight="1" x14ac:dyDescent="0.25"/>
    <row r="136" ht="20.100000000000001" customHeight="1" x14ac:dyDescent="0.25"/>
    <row r="137" ht="20.100000000000001" customHeight="1" x14ac:dyDescent="0.25"/>
    <row r="138" ht="20.100000000000001" customHeight="1" x14ac:dyDescent="0.25"/>
    <row r="139" ht="20.100000000000001" customHeight="1" x14ac:dyDescent="0.25"/>
    <row r="140" ht="20.100000000000001" customHeight="1" x14ac:dyDescent="0.25"/>
    <row r="141" ht="20.100000000000001" customHeight="1" x14ac:dyDescent="0.25"/>
    <row r="142" ht="20.100000000000001" customHeight="1" x14ac:dyDescent="0.25"/>
    <row r="143" ht="20.100000000000001" customHeight="1" x14ac:dyDescent="0.25"/>
    <row r="144" ht="20.100000000000001" customHeight="1" x14ac:dyDescent="0.25"/>
    <row r="145" ht="20.100000000000001" customHeight="1" x14ac:dyDescent="0.25"/>
    <row r="146" ht="20.100000000000001" customHeight="1" x14ac:dyDescent="0.25"/>
    <row r="147" ht="20.100000000000001" customHeight="1" x14ac:dyDescent="0.25"/>
    <row r="148" ht="20.100000000000001" customHeight="1" x14ac:dyDescent="0.25"/>
    <row r="149" ht="20.100000000000001" customHeight="1" x14ac:dyDescent="0.25"/>
    <row r="150" ht="20.100000000000001" customHeight="1" x14ac:dyDescent="0.25"/>
    <row r="151" ht="20.100000000000001" customHeight="1" x14ac:dyDescent="0.25"/>
    <row r="152" ht="20.100000000000001" customHeight="1" x14ac:dyDescent="0.25"/>
    <row r="153" ht="20.100000000000001" customHeight="1" x14ac:dyDescent="0.25"/>
    <row r="154" ht="20.100000000000001" customHeight="1" x14ac:dyDescent="0.25"/>
    <row r="155" ht="20.100000000000001" customHeight="1" x14ac:dyDescent="0.25"/>
    <row r="156" ht="20.100000000000001" customHeight="1" x14ac:dyDescent="0.25"/>
    <row r="157" ht="20.100000000000001" customHeight="1" x14ac:dyDescent="0.25"/>
    <row r="158" ht="20.100000000000001" customHeight="1" x14ac:dyDescent="0.25"/>
    <row r="159" ht="20.100000000000001" customHeight="1" x14ac:dyDescent="0.25"/>
    <row r="160" ht="20.100000000000001" customHeight="1" x14ac:dyDescent="0.25"/>
    <row r="161" ht="20.100000000000001" customHeight="1" x14ac:dyDescent="0.25"/>
    <row r="162" ht="20.100000000000001" customHeight="1" x14ac:dyDescent="0.25"/>
    <row r="163" ht="20.100000000000001" customHeight="1" x14ac:dyDescent="0.25"/>
    <row r="164" ht="20.100000000000001" customHeight="1" x14ac:dyDescent="0.25"/>
    <row r="165" ht="20.100000000000001" customHeight="1" x14ac:dyDescent="0.25"/>
    <row r="166" ht="20.100000000000001" customHeight="1" x14ac:dyDescent="0.25"/>
    <row r="167" ht="20.100000000000001" customHeight="1" x14ac:dyDescent="0.25"/>
    <row r="168" ht="20.100000000000001" customHeight="1" x14ac:dyDescent="0.25"/>
    <row r="169" ht="20.100000000000001" customHeight="1" x14ac:dyDescent="0.25"/>
    <row r="170" ht="20.100000000000001" customHeight="1" x14ac:dyDescent="0.25"/>
    <row r="171" ht="20.100000000000001" customHeight="1" x14ac:dyDescent="0.25"/>
    <row r="172" ht="20.100000000000001" customHeight="1" x14ac:dyDescent="0.25"/>
    <row r="173" ht="20.100000000000001" customHeight="1" x14ac:dyDescent="0.25"/>
    <row r="174" ht="20.100000000000001" customHeight="1" x14ac:dyDescent="0.25"/>
    <row r="175" ht="20.100000000000001" customHeight="1" x14ac:dyDescent="0.25"/>
    <row r="176" ht="20.100000000000001" customHeight="1" x14ac:dyDescent="0.25"/>
    <row r="177" ht="20.100000000000001" customHeight="1" x14ac:dyDescent="0.25"/>
    <row r="178" ht="20.100000000000001" customHeight="1" x14ac:dyDescent="0.25"/>
    <row r="179" ht="20.100000000000001" customHeight="1" x14ac:dyDescent="0.25"/>
    <row r="180" ht="20.100000000000001" customHeight="1" x14ac:dyDescent="0.25"/>
    <row r="181" ht="20.100000000000001" customHeight="1" x14ac:dyDescent="0.25"/>
    <row r="182" ht="20.100000000000001" customHeight="1" x14ac:dyDescent="0.25"/>
    <row r="183" ht="20.100000000000001" customHeight="1" x14ac:dyDescent="0.25"/>
    <row r="184" ht="20.100000000000001" customHeight="1" x14ac:dyDescent="0.25"/>
    <row r="185" ht="20.100000000000001" customHeight="1" x14ac:dyDescent="0.25"/>
    <row r="186" ht="20.100000000000001" customHeight="1" x14ac:dyDescent="0.25"/>
    <row r="187" ht="20.100000000000001" customHeight="1" x14ac:dyDescent="0.25"/>
    <row r="188" ht="20.100000000000001" customHeight="1" x14ac:dyDescent="0.25"/>
    <row r="189" ht="20.100000000000001" customHeight="1" x14ac:dyDescent="0.25"/>
    <row r="190" ht="20.100000000000001" customHeight="1" x14ac:dyDescent="0.25"/>
    <row r="191" ht="20.100000000000001" customHeight="1" x14ac:dyDescent="0.25"/>
    <row r="192" ht="20.100000000000001" customHeight="1" x14ac:dyDescent="0.25"/>
    <row r="193" ht="20.100000000000001" customHeight="1" x14ac:dyDescent="0.25"/>
    <row r="194" ht="20.100000000000001" customHeight="1" x14ac:dyDescent="0.25"/>
    <row r="195" ht="20.100000000000001" customHeight="1" x14ac:dyDescent="0.25"/>
    <row r="196" ht="20.100000000000001" customHeight="1" x14ac:dyDescent="0.25"/>
    <row r="197" ht="20.100000000000001" customHeight="1" x14ac:dyDescent="0.25"/>
    <row r="198" ht="20.100000000000001" customHeight="1" x14ac:dyDescent="0.25"/>
    <row r="199" ht="20.100000000000001" customHeight="1" x14ac:dyDescent="0.25"/>
    <row r="200" ht="20.100000000000001" customHeight="1" x14ac:dyDescent="0.25"/>
    <row r="201" ht="20.100000000000001" customHeight="1" x14ac:dyDescent="0.25"/>
    <row r="202" ht="20.100000000000001" customHeight="1" x14ac:dyDescent="0.25"/>
    <row r="203" ht="20.100000000000001" customHeight="1" x14ac:dyDescent="0.25"/>
    <row r="204" ht="20.100000000000001" customHeight="1" x14ac:dyDescent="0.25"/>
    <row r="205" ht="20.100000000000001" customHeight="1" x14ac:dyDescent="0.25"/>
    <row r="206" ht="20.100000000000001" customHeight="1" x14ac:dyDescent="0.25"/>
    <row r="207" ht="20.100000000000001" customHeight="1" x14ac:dyDescent="0.25"/>
    <row r="208" ht="20.100000000000001" customHeight="1" x14ac:dyDescent="0.25"/>
    <row r="209" ht="20.100000000000001" customHeight="1" x14ac:dyDescent="0.25"/>
    <row r="210" ht="20.100000000000001" customHeight="1" x14ac:dyDescent="0.25"/>
    <row r="211" ht="20.100000000000001" customHeight="1" x14ac:dyDescent="0.25"/>
    <row r="212" ht="20.100000000000001" customHeight="1" x14ac:dyDescent="0.25"/>
    <row r="213" ht="20.100000000000001" customHeight="1" x14ac:dyDescent="0.25"/>
    <row r="214" ht="20.100000000000001" customHeight="1" x14ac:dyDescent="0.25"/>
    <row r="215" ht="20.100000000000001" customHeight="1" x14ac:dyDescent="0.25"/>
    <row r="216" ht="20.100000000000001" customHeight="1" x14ac:dyDescent="0.25"/>
    <row r="217" ht="20.100000000000001" customHeight="1" x14ac:dyDescent="0.25"/>
    <row r="218" ht="20.100000000000001" customHeight="1" x14ac:dyDescent="0.25"/>
    <row r="219" ht="20.100000000000001" customHeight="1" x14ac:dyDescent="0.25"/>
    <row r="220" ht="20.100000000000001" customHeight="1" x14ac:dyDescent="0.25"/>
    <row r="221" ht="20.100000000000001" customHeight="1" x14ac:dyDescent="0.25"/>
    <row r="222" ht="20.100000000000001" customHeight="1" x14ac:dyDescent="0.25"/>
    <row r="223" ht="20.100000000000001" customHeight="1" x14ac:dyDescent="0.25"/>
    <row r="224" ht="20.100000000000001" customHeight="1" x14ac:dyDescent="0.25"/>
    <row r="225" ht="20.100000000000001" customHeight="1" x14ac:dyDescent="0.25"/>
    <row r="226" ht="20.100000000000001" customHeight="1" x14ac:dyDescent="0.25"/>
    <row r="227" ht="20.100000000000001" customHeight="1" x14ac:dyDescent="0.25"/>
    <row r="228" ht="20.100000000000001" customHeight="1" x14ac:dyDescent="0.25"/>
    <row r="229" ht="20.100000000000001" customHeight="1" x14ac:dyDescent="0.25"/>
    <row r="230" ht="20.100000000000001" customHeight="1" x14ac:dyDescent="0.25"/>
    <row r="231" ht="20.100000000000001" customHeight="1" x14ac:dyDescent="0.25"/>
    <row r="232" ht="20.100000000000001" customHeight="1" x14ac:dyDescent="0.25"/>
    <row r="233" ht="20.100000000000001" customHeight="1" x14ac:dyDescent="0.25"/>
    <row r="234" ht="20.100000000000001" customHeight="1" x14ac:dyDescent="0.25"/>
    <row r="235" ht="20.100000000000001" customHeight="1" x14ac:dyDescent="0.25"/>
    <row r="236" ht="20.100000000000001" customHeight="1" x14ac:dyDescent="0.25"/>
    <row r="237" ht="20.100000000000001" customHeight="1" x14ac:dyDescent="0.25"/>
    <row r="238" ht="20.100000000000001" customHeight="1" x14ac:dyDescent="0.25"/>
    <row r="239" ht="20.100000000000001" customHeight="1" x14ac:dyDescent="0.25"/>
    <row r="240" ht="20.100000000000001" customHeight="1" x14ac:dyDescent="0.25"/>
    <row r="241" ht="20.100000000000001" customHeight="1" x14ac:dyDescent="0.25"/>
    <row r="242" ht="20.100000000000001" customHeight="1" x14ac:dyDescent="0.25"/>
    <row r="243" ht="20.100000000000001" customHeight="1" x14ac:dyDescent="0.25"/>
    <row r="244" ht="20.100000000000001" customHeight="1" x14ac:dyDescent="0.25"/>
    <row r="424" ht="15" customHeight="1" x14ac:dyDescent="0.25"/>
  </sheetData>
  <mergeCells count="1">
    <mergeCell ref="B2:N9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E0943-A3CC-4FC4-8286-0AF955AA3768}">
  <dimension ref="A1:AH56"/>
  <sheetViews>
    <sheetView topLeftCell="A16" workbookViewId="0">
      <selection activeCell="J38" sqref="J38"/>
    </sheetView>
  </sheetViews>
  <sheetFormatPr defaultRowHeight="15" x14ac:dyDescent="0.25"/>
  <cols>
    <col min="4" max="4" width="10" customWidth="1"/>
    <col min="5" max="5" width="10.28515625" customWidth="1"/>
    <col min="8" max="8" width="9.85546875" bestFit="1" customWidth="1"/>
    <col min="9" max="9" width="11.5703125" customWidth="1"/>
    <col min="10" max="10" width="11.140625" customWidth="1"/>
    <col min="12" max="12" width="9.85546875" bestFit="1" customWidth="1"/>
  </cols>
  <sheetData>
    <row r="1" spans="1:34" x14ac:dyDescent="0.25">
      <c r="A1" s="31" t="s">
        <v>99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34" ht="21" x14ac:dyDescent="0.35">
      <c r="A2" s="31" t="s">
        <v>111</v>
      </c>
      <c r="B2" s="32"/>
      <c r="C2" s="32"/>
      <c r="D2" s="32"/>
      <c r="E2" s="32"/>
      <c r="F2" s="48"/>
      <c r="G2" s="48"/>
      <c r="H2" s="48"/>
      <c r="I2" s="48"/>
      <c r="J2" s="48"/>
      <c r="K2" s="48"/>
      <c r="L2" s="48"/>
      <c r="M2" s="48"/>
      <c r="N2" s="48" t="s">
        <v>115</v>
      </c>
      <c r="O2" s="48"/>
      <c r="P2" s="48"/>
      <c r="Q2" s="48"/>
      <c r="R2" s="54">
        <v>8000</v>
      </c>
      <c r="S2" s="55" t="s">
        <v>131</v>
      </c>
      <c r="T2" s="54">
        <v>1600</v>
      </c>
      <c r="U2" s="56" t="s">
        <v>7</v>
      </c>
      <c r="AD2" s="37"/>
      <c r="AE2" s="37"/>
      <c r="AF2" s="37"/>
      <c r="AG2" s="37"/>
      <c r="AH2" s="37"/>
    </row>
    <row r="3" spans="1:34" ht="21" x14ac:dyDescent="0.35">
      <c r="A3" s="31" t="s">
        <v>112</v>
      </c>
      <c r="B3" s="32"/>
      <c r="C3" s="32"/>
      <c r="D3" s="32"/>
      <c r="E3" s="33"/>
      <c r="F3" s="48"/>
      <c r="G3" s="48"/>
      <c r="H3" s="48"/>
      <c r="I3" s="48"/>
      <c r="J3" s="48"/>
      <c r="K3" s="48"/>
      <c r="L3" s="48"/>
      <c r="M3" s="48"/>
      <c r="N3" s="86" t="s">
        <v>177</v>
      </c>
      <c r="O3" s="86"/>
      <c r="P3" s="86"/>
      <c r="Q3" s="86"/>
      <c r="R3" s="54">
        <v>3600</v>
      </c>
      <c r="S3" s="48"/>
      <c r="T3" s="54"/>
      <c r="U3" s="48"/>
      <c r="AD3" s="37"/>
      <c r="AE3" s="37"/>
      <c r="AF3" s="37"/>
      <c r="AG3" s="37"/>
      <c r="AH3" s="37"/>
    </row>
    <row r="4" spans="1:34" ht="21" x14ac:dyDescent="0.35">
      <c r="A4" s="31" t="s">
        <v>113</v>
      </c>
      <c r="B4" s="32"/>
      <c r="C4" s="32"/>
      <c r="D4" s="32"/>
      <c r="E4" s="33"/>
      <c r="F4" s="48"/>
      <c r="G4" s="48"/>
      <c r="H4" s="48"/>
      <c r="I4" s="48"/>
      <c r="J4" s="48"/>
      <c r="K4" s="48"/>
      <c r="L4" s="48"/>
      <c r="M4" s="48"/>
      <c r="N4" s="86" t="s">
        <v>116</v>
      </c>
      <c r="O4" s="86"/>
      <c r="P4" s="86"/>
      <c r="Q4" s="86"/>
      <c r="R4" s="54">
        <v>1500</v>
      </c>
      <c r="S4" s="48"/>
      <c r="T4" s="54"/>
      <c r="U4" s="48"/>
      <c r="AD4" s="37"/>
      <c r="AE4" s="37"/>
      <c r="AF4" s="37"/>
      <c r="AG4" s="37"/>
      <c r="AH4" s="37"/>
    </row>
    <row r="5" spans="1:34" ht="21.75" thickBot="1" x14ac:dyDescent="0.4">
      <c r="A5" s="31" t="s">
        <v>114</v>
      </c>
      <c r="B5" s="32"/>
      <c r="C5" s="32"/>
      <c r="D5" s="32"/>
      <c r="E5" s="33"/>
      <c r="F5" s="48"/>
      <c r="G5" s="48"/>
      <c r="H5" s="48"/>
      <c r="I5" s="48"/>
      <c r="J5" s="48"/>
      <c r="K5" s="48"/>
      <c r="L5" s="48"/>
      <c r="M5" s="48"/>
      <c r="N5" s="86" t="s">
        <v>117</v>
      </c>
      <c r="O5" s="86"/>
      <c r="P5" s="86"/>
      <c r="Q5" s="86"/>
      <c r="R5" s="54">
        <v>5500</v>
      </c>
      <c r="S5" s="48"/>
      <c r="T5" s="54"/>
      <c r="U5" s="48"/>
      <c r="AD5" s="37"/>
      <c r="AE5" s="37"/>
      <c r="AF5" s="37"/>
      <c r="AG5" s="37"/>
      <c r="AH5" s="37"/>
    </row>
    <row r="6" spans="1:34" ht="21.75" thickBot="1" x14ac:dyDescent="0.4">
      <c r="A6" s="94" t="s">
        <v>186</v>
      </c>
      <c r="B6" s="95"/>
      <c r="C6" s="95"/>
      <c r="D6" s="46">
        <v>44562</v>
      </c>
      <c r="E6" s="47">
        <v>44926</v>
      </c>
      <c r="F6" s="96" t="s">
        <v>187</v>
      </c>
      <c r="G6" s="95"/>
      <c r="H6" s="95"/>
      <c r="I6" s="46">
        <v>44562</v>
      </c>
      <c r="J6" s="47">
        <v>44926</v>
      </c>
      <c r="N6" s="86" t="s">
        <v>118</v>
      </c>
      <c r="O6" s="86"/>
      <c r="P6" s="86"/>
      <c r="Q6" s="86"/>
      <c r="R6" s="54">
        <v>3400</v>
      </c>
      <c r="S6" s="55" t="s">
        <v>131</v>
      </c>
      <c r="T6" s="54">
        <v>1100</v>
      </c>
      <c r="U6" s="56" t="s">
        <v>7</v>
      </c>
      <c r="AD6" s="37"/>
      <c r="AE6" s="37"/>
      <c r="AF6" s="37"/>
      <c r="AG6" s="37"/>
      <c r="AH6" s="37"/>
    </row>
    <row r="7" spans="1:34" ht="21" x14ac:dyDescent="0.35">
      <c r="A7" s="100" t="s">
        <v>109</v>
      </c>
      <c r="B7" s="92"/>
      <c r="C7" s="92"/>
      <c r="D7" s="38">
        <v>10000</v>
      </c>
      <c r="E7" s="39">
        <f>D7-R10+R16</f>
        <v>10000</v>
      </c>
      <c r="F7" s="91" t="s">
        <v>0</v>
      </c>
      <c r="G7" s="92"/>
      <c r="H7" s="92"/>
      <c r="I7" s="38">
        <v>6000</v>
      </c>
      <c r="J7" s="39">
        <f>I7</f>
        <v>6000</v>
      </c>
      <c r="N7" s="86" t="s">
        <v>119</v>
      </c>
      <c r="O7" s="86"/>
      <c r="P7" s="86"/>
      <c r="Q7" s="86"/>
      <c r="R7" s="54">
        <v>1200</v>
      </c>
      <c r="S7" s="48"/>
      <c r="T7" s="54"/>
      <c r="U7" s="48"/>
      <c r="AD7" s="37"/>
      <c r="AE7" s="37"/>
      <c r="AF7" s="37"/>
      <c r="AG7" s="37"/>
      <c r="AH7" s="37"/>
    </row>
    <row r="8" spans="1:34" ht="21" x14ac:dyDescent="0.35">
      <c r="A8" s="87" t="s">
        <v>1</v>
      </c>
      <c r="B8" s="88"/>
      <c r="C8" s="88"/>
      <c r="D8" s="40">
        <v>6000</v>
      </c>
      <c r="E8" s="41">
        <f>D8-(R10-R11)+R7</f>
        <v>7000</v>
      </c>
      <c r="F8" s="93" t="s">
        <v>2</v>
      </c>
      <c r="G8" s="88"/>
      <c r="H8" s="88"/>
      <c r="I8" s="40">
        <v>750</v>
      </c>
      <c r="J8" s="41">
        <f>I8</f>
        <v>750</v>
      </c>
      <c r="N8" s="86" t="s">
        <v>120</v>
      </c>
      <c r="O8" s="86"/>
      <c r="P8" s="86"/>
      <c r="Q8" s="86"/>
      <c r="R8" s="54">
        <v>900</v>
      </c>
      <c r="S8" s="48"/>
      <c r="T8" s="54"/>
      <c r="U8" s="48"/>
      <c r="AD8" s="37"/>
      <c r="AE8" s="37"/>
      <c r="AF8" s="37"/>
      <c r="AG8" s="37"/>
      <c r="AH8" s="37"/>
    </row>
    <row r="9" spans="1:34" ht="21" x14ac:dyDescent="0.35">
      <c r="A9" s="87" t="s">
        <v>104</v>
      </c>
      <c r="B9" s="88"/>
      <c r="C9" s="88"/>
      <c r="D9" s="40">
        <v>1400</v>
      </c>
      <c r="E9" s="41">
        <f>D9</f>
        <v>1400</v>
      </c>
      <c r="F9" s="93" t="s">
        <v>3</v>
      </c>
      <c r="G9" s="88"/>
      <c r="H9" s="88"/>
      <c r="I9" s="40">
        <v>2600</v>
      </c>
      <c r="J9" s="41">
        <f>I9+D34</f>
        <v>4000</v>
      </c>
      <c r="N9" s="86" t="s">
        <v>121</v>
      </c>
      <c r="O9" s="86"/>
      <c r="P9" s="86"/>
      <c r="Q9" s="86"/>
      <c r="R9" s="54">
        <v>1900</v>
      </c>
      <c r="S9" s="55" t="s">
        <v>131</v>
      </c>
      <c r="T9" s="54">
        <v>380</v>
      </c>
      <c r="U9" s="56" t="s">
        <v>7</v>
      </c>
      <c r="AD9" s="37"/>
      <c r="AE9" s="37"/>
      <c r="AF9" s="37"/>
      <c r="AG9" s="37"/>
      <c r="AH9" s="37"/>
    </row>
    <row r="10" spans="1:34" ht="21" x14ac:dyDescent="0.35">
      <c r="A10" s="87" t="s">
        <v>105</v>
      </c>
      <c r="B10" s="88"/>
      <c r="C10" s="88"/>
      <c r="D10" s="40">
        <v>4500</v>
      </c>
      <c r="E10" s="41">
        <f>D10-J23</f>
        <v>900</v>
      </c>
      <c r="F10" s="93" t="s">
        <v>5</v>
      </c>
      <c r="G10" s="88"/>
      <c r="H10" s="88"/>
      <c r="I10" s="40">
        <v>2800</v>
      </c>
      <c r="J10" s="41">
        <f>I10+J34</f>
        <v>2050</v>
      </c>
      <c r="N10" s="86" t="s">
        <v>122</v>
      </c>
      <c r="O10" s="86"/>
      <c r="P10" s="86"/>
      <c r="Q10" s="86"/>
      <c r="R10" s="54">
        <v>800</v>
      </c>
      <c r="S10" s="48"/>
      <c r="T10" s="54"/>
      <c r="U10" s="48"/>
      <c r="AD10" s="37"/>
      <c r="AE10" s="37"/>
      <c r="AF10" s="37"/>
      <c r="AG10" s="37"/>
      <c r="AH10" s="37"/>
    </row>
    <row r="11" spans="1:34" ht="21" x14ac:dyDescent="0.35">
      <c r="A11" s="87" t="s">
        <v>88</v>
      </c>
      <c r="B11" s="88"/>
      <c r="C11" s="88"/>
      <c r="D11" s="40">
        <v>2300</v>
      </c>
      <c r="E11" s="41">
        <f>D11-J24</f>
        <v>2700</v>
      </c>
      <c r="F11" s="93" t="s">
        <v>106</v>
      </c>
      <c r="G11" s="88"/>
      <c r="H11" s="88"/>
      <c r="I11" s="40">
        <v>650</v>
      </c>
      <c r="J11" s="41">
        <f>I11</f>
        <v>650</v>
      </c>
      <c r="N11" s="86" t="s">
        <v>123</v>
      </c>
      <c r="O11" s="86"/>
      <c r="P11" s="86"/>
      <c r="Q11" s="86"/>
      <c r="R11" s="54">
        <v>600</v>
      </c>
      <c r="S11" s="48"/>
      <c r="T11" s="54"/>
      <c r="U11" s="48"/>
      <c r="AD11" s="37"/>
      <c r="AE11" s="37"/>
      <c r="AF11" s="37"/>
      <c r="AG11" s="37"/>
      <c r="AH11" s="37"/>
    </row>
    <row r="12" spans="1:34" ht="21" x14ac:dyDescent="0.35">
      <c r="A12" s="87" t="s">
        <v>4</v>
      </c>
      <c r="B12" s="88"/>
      <c r="C12" s="88"/>
      <c r="D12" s="40">
        <v>4000</v>
      </c>
      <c r="E12" s="41">
        <f>D12-J22</f>
        <v>13600</v>
      </c>
      <c r="F12" s="93" t="s">
        <v>107</v>
      </c>
      <c r="G12" s="88"/>
      <c r="H12" s="88"/>
      <c r="I12" s="40">
        <v>700</v>
      </c>
      <c r="J12" s="41">
        <f>I12</f>
        <v>700</v>
      </c>
      <c r="N12" s="86" t="s">
        <v>124</v>
      </c>
      <c r="O12" s="86"/>
      <c r="P12" s="86"/>
      <c r="Q12" s="86"/>
      <c r="R12" s="54">
        <v>150</v>
      </c>
      <c r="S12" s="48"/>
      <c r="T12" s="54"/>
      <c r="U12" s="48"/>
      <c r="AD12" s="37"/>
      <c r="AE12" s="37"/>
      <c r="AF12" s="37"/>
      <c r="AG12" s="37"/>
      <c r="AH12" s="37"/>
    </row>
    <row r="13" spans="1:34" ht="21" x14ac:dyDescent="0.35">
      <c r="A13" s="87" t="s">
        <v>110</v>
      </c>
      <c r="B13" s="88"/>
      <c r="C13" s="88"/>
      <c r="D13" s="40">
        <v>-300</v>
      </c>
      <c r="E13" s="41">
        <f>D13-J27</f>
        <v>-800</v>
      </c>
      <c r="F13" s="93" t="s">
        <v>89</v>
      </c>
      <c r="G13" s="88"/>
      <c r="H13" s="88"/>
      <c r="I13" s="40">
        <v>3800</v>
      </c>
      <c r="J13" s="41">
        <f>I13</f>
        <v>3800</v>
      </c>
      <c r="N13" s="86" t="s">
        <v>125</v>
      </c>
      <c r="O13" s="86"/>
      <c r="P13" s="86"/>
      <c r="Q13" s="86"/>
      <c r="R13" s="54">
        <v>500</v>
      </c>
      <c r="S13" s="48"/>
      <c r="T13" s="54"/>
      <c r="U13" s="48"/>
      <c r="AD13" s="37"/>
      <c r="AE13" s="37"/>
      <c r="AF13" s="37"/>
      <c r="AG13" s="37"/>
      <c r="AH13" s="37"/>
    </row>
    <row r="14" spans="1:34" ht="21.75" thickBot="1" x14ac:dyDescent="0.4">
      <c r="A14" s="89" t="s">
        <v>6</v>
      </c>
      <c r="B14" s="90"/>
      <c r="C14" s="90"/>
      <c r="D14" s="42">
        <v>2100</v>
      </c>
      <c r="E14" s="43">
        <f>J38</f>
        <v>10</v>
      </c>
      <c r="F14" s="99" t="s">
        <v>108</v>
      </c>
      <c r="G14" s="90"/>
      <c r="H14" s="90"/>
      <c r="I14" s="42">
        <v>700</v>
      </c>
      <c r="J14" s="43">
        <f>I14+J29</f>
        <v>2860</v>
      </c>
      <c r="N14" s="86" t="s">
        <v>126</v>
      </c>
      <c r="O14" s="86"/>
      <c r="P14" s="86"/>
      <c r="Q14" s="86"/>
      <c r="R14" s="54">
        <v>200</v>
      </c>
      <c r="S14" s="48"/>
      <c r="T14" s="54"/>
      <c r="U14" s="48"/>
      <c r="AD14" s="37"/>
      <c r="AE14" s="37"/>
      <c r="AF14" s="37"/>
      <c r="AG14" s="37"/>
      <c r="AH14" s="37"/>
    </row>
    <row r="15" spans="1:34" ht="21.75" thickBot="1" x14ac:dyDescent="0.4">
      <c r="A15" s="97" t="s">
        <v>163</v>
      </c>
      <c r="B15" s="98"/>
      <c r="C15" s="98"/>
      <c r="D15" s="44">
        <f>D7-D8+SUM(D9:D14)</f>
        <v>18000</v>
      </c>
      <c r="E15" s="45">
        <f>E7-E8+SUM(E9:E14)</f>
        <v>20810</v>
      </c>
      <c r="F15" s="97" t="s">
        <v>162</v>
      </c>
      <c r="G15" s="98"/>
      <c r="H15" s="98"/>
      <c r="I15" s="44">
        <f>SUM(I7:I14)</f>
        <v>18000</v>
      </c>
      <c r="J15" s="45">
        <f>SUM(J7:J14)</f>
        <v>20810</v>
      </c>
      <c r="N15" s="86" t="s">
        <v>127</v>
      </c>
      <c r="O15" s="86"/>
      <c r="P15" s="86"/>
      <c r="Q15" s="86"/>
      <c r="R15" s="54">
        <v>750</v>
      </c>
      <c r="S15" s="48"/>
      <c r="T15" s="54"/>
      <c r="U15" s="48"/>
      <c r="AD15" s="37"/>
      <c r="AE15" s="37"/>
      <c r="AF15" s="37"/>
      <c r="AG15" s="37"/>
      <c r="AH15" s="37"/>
    </row>
    <row r="16" spans="1:34" ht="21" x14ac:dyDescent="0.35">
      <c r="N16" s="86" t="s">
        <v>128</v>
      </c>
      <c r="O16" s="86"/>
      <c r="P16" s="86"/>
      <c r="Q16" s="86"/>
      <c r="R16" s="54">
        <v>800</v>
      </c>
      <c r="S16" s="55" t="s">
        <v>131</v>
      </c>
      <c r="T16" s="54">
        <v>160</v>
      </c>
      <c r="U16" s="56" t="s">
        <v>7</v>
      </c>
      <c r="AD16" s="37"/>
      <c r="AE16" s="37"/>
      <c r="AF16" s="37"/>
      <c r="AG16" s="37"/>
      <c r="AH16" s="37"/>
    </row>
    <row r="17" spans="2:34" ht="21" x14ac:dyDescent="0.35">
      <c r="N17" s="86" t="s">
        <v>129</v>
      </c>
      <c r="O17" s="86"/>
      <c r="P17" s="86"/>
      <c r="Q17" s="86"/>
      <c r="R17" s="54">
        <v>350</v>
      </c>
      <c r="S17" s="48"/>
      <c r="T17" s="54"/>
      <c r="U17" s="48"/>
      <c r="AD17" s="37"/>
      <c r="AE17" s="37"/>
      <c r="AF17" s="37"/>
      <c r="AG17" s="37"/>
      <c r="AH17" s="37"/>
    </row>
    <row r="18" spans="2:34" ht="21" x14ac:dyDescent="0.35">
      <c r="B18" s="50" t="s">
        <v>132</v>
      </c>
      <c r="C18" s="50"/>
      <c r="D18" s="50"/>
      <c r="E18" s="50"/>
      <c r="F18" s="50"/>
      <c r="G18" s="50"/>
      <c r="H18" s="50" t="s">
        <v>145</v>
      </c>
      <c r="I18" s="50"/>
      <c r="J18" s="48"/>
      <c r="N18" s="86" t="s">
        <v>130</v>
      </c>
      <c r="O18" s="86"/>
      <c r="P18" s="86"/>
      <c r="Q18" s="86"/>
      <c r="R18" s="54" t="s">
        <v>8</v>
      </c>
      <c r="S18" s="48"/>
      <c r="T18" s="54"/>
      <c r="U18" s="48"/>
      <c r="AD18" s="37"/>
      <c r="AE18" s="37"/>
      <c r="AF18" s="37"/>
      <c r="AG18" s="37"/>
      <c r="AH18" s="37"/>
    </row>
    <row r="19" spans="2:34" ht="21" x14ac:dyDescent="0.35">
      <c r="B19" s="48" t="s">
        <v>164</v>
      </c>
      <c r="C19" s="48"/>
      <c r="D19" s="49">
        <f>R2</f>
        <v>8000</v>
      </c>
      <c r="E19" s="48"/>
      <c r="F19" s="48"/>
      <c r="G19" s="48"/>
      <c r="H19" s="48" t="s">
        <v>146</v>
      </c>
      <c r="I19" s="48"/>
      <c r="J19" s="48">
        <f>D14</f>
        <v>2100</v>
      </c>
      <c r="AD19" s="37"/>
      <c r="AE19" s="37"/>
      <c r="AF19" s="37"/>
      <c r="AG19" s="37"/>
      <c r="AH19" s="37"/>
    </row>
    <row r="20" spans="2:34" ht="21" x14ac:dyDescent="0.35">
      <c r="B20" s="48" t="s">
        <v>165</v>
      </c>
      <c r="C20" s="48"/>
      <c r="D20" s="49">
        <f>R5</f>
        <v>5500</v>
      </c>
      <c r="E20" s="48"/>
      <c r="F20" s="48"/>
      <c r="G20" s="48"/>
      <c r="H20" s="48"/>
      <c r="I20" s="48"/>
      <c r="J20" s="48"/>
      <c r="AD20" s="37"/>
      <c r="AE20" s="37"/>
      <c r="AF20" s="37"/>
      <c r="AG20" s="37"/>
      <c r="AH20" s="37"/>
    </row>
    <row r="21" spans="2:34" ht="21" x14ac:dyDescent="0.35">
      <c r="B21" s="48" t="s">
        <v>166</v>
      </c>
      <c r="C21" s="48"/>
      <c r="D21" s="49">
        <f>-R3</f>
        <v>-3600</v>
      </c>
      <c r="E21" s="48"/>
      <c r="F21" s="48"/>
      <c r="G21" s="48"/>
      <c r="H21" s="48" t="s">
        <v>142</v>
      </c>
      <c r="I21" s="48"/>
      <c r="J21" s="49">
        <f>D32</f>
        <v>1750</v>
      </c>
      <c r="AD21" s="37"/>
      <c r="AE21" s="37"/>
      <c r="AF21" s="37"/>
      <c r="AG21" s="37"/>
      <c r="AH21" s="37"/>
    </row>
    <row r="22" spans="2:34" ht="21" x14ac:dyDescent="0.35">
      <c r="B22" s="48" t="s">
        <v>167</v>
      </c>
      <c r="C22" s="48"/>
      <c r="D22" s="49">
        <f>-R4</f>
        <v>-1500</v>
      </c>
      <c r="E22" s="48"/>
      <c r="F22" s="48"/>
      <c r="G22" s="48"/>
      <c r="H22" s="48" t="s">
        <v>176</v>
      </c>
      <c r="I22" s="48"/>
      <c r="J22" s="49">
        <f>-R2-T2</f>
        <v>-9600</v>
      </c>
      <c r="AD22" s="37"/>
      <c r="AE22" s="37"/>
      <c r="AF22" s="37"/>
      <c r="AG22" s="37"/>
      <c r="AH22" s="37"/>
    </row>
    <row r="23" spans="2:34" ht="21" x14ac:dyDescent="0.35">
      <c r="B23" s="48" t="s">
        <v>168</v>
      </c>
      <c r="C23" s="48"/>
      <c r="D23" s="49">
        <f>-R6</f>
        <v>-3400</v>
      </c>
      <c r="E23" s="48"/>
      <c r="F23" s="48"/>
      <c r="G23" s="48"/>
      <c r="H23" s="48" t="s">
        <v>178</v>
      </c>
      <c r="I23" s="48"/>
      <c r="J23" s="49">
        <f>-D21</f>
        <v>3600</v>
      </c>
      <c r="AA23" s="37"/>
      <c r="AB23" s="37"/>
      <c r="AC23" s="37"/>
      <c r="AD23" s="37"/>
      <c r="AE23" s="37"/>
      <c r="AF23" s="37"/>
      <c r="AG23" s="37"/>
      <c r="AH23" s="37"/>
    </row>
    <row r="24" spans="2:34" ht="21" x14ac:dyDescent="0.35">
      <c r="B24" s="48" t="s">
        <v>169</v>
      </c>
      <c r="C24" s="48"/>
      <c r="D24" s="49">
        <f>-R7</f>
        <v>-1200</v>
      </c>
      <c r="E24" s="48"/>
      <c r="F24" s="48"/>
      <c r="G24" s="48"/>
      <c r="H24" s="48" t="s">
        <v>181</v>
      </c>
      <c r="I24" s="48"/>
      <c r="J24" s="49">
        <f>-D22-R9</f>
        <v>-400</v>
      </c>
      <c r="AA24" s="37"/>
      <c r="AB24" s="37"/>
      <c r="AC24" s="37"/>
      <c r="AD24" s="37"/>
      <c r="AE24" s="37"/>
      <c r="AF24" s="37"/>
      <c r="AG24" s="37"/>
      <c r="AH24" s="37"/>
    </row>
    <row r="25" spans="2:34" ht="21" x14ac:dyDescent="0.35">
      <c r="B25" s="48" t="s">
        <v>170</v>
      </c>
      <c r="C25" s="48"/>
      <c r="D25" s="49">
        <f>-R8</f>
        <v>-900</v>
      </c>
      <c r="E25" s="48"/>
      <c r="F25" s="48"/>
      <c r="G25" s="48"/>
      <c r="H25" s="48" t="s">
        <v>139</v>
      </c>
      <c r="I25" s="48"/>
      <c r="J25" s="49">
        <f>-D24</f>
        <v>1200</v>
      </c>
      <c r="AA25" s="37"/>
      <c r="AB25" s="37"/>
      <c r="AC25" s="37"/>
      <c r="AD25" s="37"/>
      <c r="AE25" s="37"/>
      <c r="AF25" s="37"/>
      <c r="AG25" s="37"/>
      <c r="AH25" s="37"/>
    </row>
    <row r="26" spans="2:34" ht="21" x14ac:dyDescent="0.35">
      <c r="B26" s="48" t="s">
        <v>171</v>
      </c>
      <c r="C26" s="48"/>
      <c r="D26" s="49">
        <f>R12</f>
        <v>150</v>
      </c>
      <c r="E26" s="48"/>
      <c r="F26" s="48"/>
      <c r="G26" s="48"/>
      <c r="H26" s="48" t="s">
        <v>179</v>
      </c>
      <c r="I26" s="48"/>
      <c r="J26" s="49">
        <f>-D26-D27</f>
        <v>450</v>
      </c>
      <c r="AA26" s="37"/>
      <c r="AB26" s="37"/>
      <c r="AC26" s="37"/>
      <c r="AD26" s="37"/>
      <c r="AE26" s="37"/>
      <c r="AF26" s="37"/>
      <c r="AG26" s="37"/>
      <c r="AH26" s="37"/>
    </row>
    <row r="27" spans="2:34" ht="21" x14ac:dyDescent="0.35">
      <c r="B27" s="48" t="s">
        <v>172</v>
      </c>
      <c r="C27" s="48"/>
      <c r="D27" s="49">
        <f>-R11</f>
        <v>-600</v>
      </c>
      <c r="E27" s="48"/>
      <c r="F27" s="48"/>
      <c r="G27" s="48"/>
      <c r="H27" s="48" t="s">
        <v>180</v>
      </c>
      <c r="I27" s="48"/>
      <c r="J27" s="49">
        <f>-D28</f>
        <v>500</v>
      </c>
      <c r="AA27" s="37"/>
      <c r="AB27" s="37"/>
      <c r="AC27" s="37"/>
      <c r="AD27" s="37"/>
      <c r="AE27" s="37"/>
      <c r="AF27" s="37"/>
      <c r="AG27" s="37"/>
      <c r="AH27" s="37"/>
    </row>
    <row r="28" spans="2:34" ht="21" x14ac:dyDescent="0.35">
      <c r="B28" s="48" t="s">
        <v>173</v>
      </c>
      <c r="C28" s="48"/>
      <c r="D28" s="49">
        <f>-R13</f>
        <v>-500</v>
      </c>
      <c r="E28" s="48"/>
      <c r="F28" s="48"/>
      <c r="G28" s="48"/>
      <c r="H28" s="48" t="str">
        <f>N17</f>
        <v>zaplacené zálohy na daň z příjmů</v>
      </c>
      <c r="I28" s="48"/>
      <c r="J28" s="49">
        <f>-R17</f>
        <v>-350</v>
      </c>
      <c r="AA28" s="37"/>
      <c r="AB28" s="37"/>
      <c r="AC28" s="37"/>
      <c r="AD28" s="37"/>
      <c r="AE28" s="37"/>
      <c r="AF28" s="37"/>
      <c r="AG28" s="37"/>
      <c r="AH28" s="37"/>
    </row>
    <row r="29" spans="2:34" ht="21" x14ac:dyDescent="0.35">
      <c r="B29" s="48" t="s">
        <v>140</v>
      </c>
      <c r="C29" s="48"/>
      <c r="D29" s="48">
        <f>SUM(D19:D28)</f>
        <v>1950</v>
      </c>
      <c r="E29" s="48"/>
      <c r="F29" s="48"/>
      <c r="G29" s="48"/>
      <c r="H29" s="52" t="s">
        <v>182</v>
      </c>
      <c r="I29" s="52"/>
      <c r="J29" s="53">
        <f>T2+T6-T9-T16</f>
        <v>2160</v>
      </c>
      <c r="AA29" s="37"/>
      <c r="AB29" s="37"/>
      <c r="AC29" s="37"/>
      <c r="AD29" s="37"/>
      <c r="AE29" s="37"/>
      <c r="AF29" s="37"/>
      <c r="AG29" s="37"/>
      <c r="AH29" s="37"/>
    </row>
    <row r="30" spans="2:34" ht="21" x14ac:dyDescent="0.35">
      <c r="B30" s="48" t="s">
        <v>138</v>
      </c>
      <c r="C30" s="48"/>
      <c r="D30" s="49">
        <f>-R14</f>
        <v>-200</v>
      </c>
      <c r="E30" s="48"/>
      <c r="F30" s="48"/>
      <c r="G30" s="48"/>
      <c r="H30" s="50" t="s">
        <v>150</v>
      </c>
      <c r="I30" s="50"/>
      <c r="J30" s="51">
        <f>SUM(J21:J29)</f>
        <v>-690</v>
      </c>
      <c r="AA30" s="37"/>
      <c r="AB30" s="37"/>
      <c r="AC30" s="37"/>
      <c r="AD30" s="37"/>
      <c r="AE30" s="37"/>
      <c r="AF30" s="37"/>
      <c r="AG30" s="37"/>
      <c r="AH30" s="37"/>
    </row>
    <row r="31" spans="2:34" ht="21" x14ac:dyDescent="0.35">
      <c r="B31" s="48" t="s">
        <v>174</v>
      </c>
      <c r="C31" s="48"/>
      <c r="D31" s="49">
        <f>D30</f>
        <v>-200</v>
      </c>
      <c r="E31" s="48"/>
      <c r="F31" s="48"/>
      <c r="G31" s="48"/>
      <c r="H31" s="48" t="s">
        <v>183</v>
      </c>
      <c r="I31" s="48"/>
      <c r="J31" s="49">
        <f>-R16</f>
        <v>-800</v>
      </c>
      <c r="AA31" s="37"/>
      <c r="AB31" s="37"/>
      <c r="AC31" s="37"/>
      <c r="AD31" s="37"/>
      <c r="AE31" s="37"/>
      <c r="AF31" s="37"/>
      <c r="AG31" s="37"/>
      <c r="AH31" s="37"/>
    </row>
    <row r="32" spans="2:34" ht="21" x14ac:dyDescent="0.35">
      <c r="B32" s="48" t="s">
        <v>142</v>
      </c>
      <c r="C32" s="48"/>
      <c r="D32" s="49">
        <f>D29+D31</f>
        <v>1750</v>
      </c>
      <c r="E32" s="48"/>
      <c r="F32" s="48"/>
      <c r="G32" s="48"/>
      <c r="H32" s="52" t="s">
        <v>171</v>
      </c>
      <c r="I32" s="52"/>
      <c r="J32" s="53">
        <f>R12</f>
        <v>150</v>
      </c>
      <c r="AA32" s="37"/>
      <c r="AB32" s="37"/>
      <c r="AC32" s="37"/>
      <c r="AD32" s="37"/>
      <c r="AE32" s="37"/>
      <c r="AF32" s="37"/>
      <c r="AG32" s="37"/>
      <c r="AH32" s="37"/>
    </row>
    <row r="33" spans="2:34" ht="21" x14ac:dyDescent="0.35">
      <c r="B33" s="48" t="s">
        <v>175</v>
      </c>
      <c r="C33" s="48"/>
      <c r="D33" s="49">
        <f>0.2*D32</f>
        <v>350</v>
      </c>
      <c r="E33" s="48"/>
      <c r="F33" s="48"/>
      <c r="G33" s="48"/>
      <c r="H33" s="50" t="s">
        <v>152</v>
      </c>
      <c r="I33" s="50"/>
      <c r="J33" s="51">
        <f>J31+J32</f>
        <v>-650</v>
      </c>
      <c r="AA33" s="37"/>
      <c r="AB33" s="37"/>
      <c r="AC33" s="37"/>
      <c r="AD33" s="37"/>
      <c r="AE33" s="37"/>
      <c r="AF33" s="37"/>
      <c r="AG33" s="37"/>
      <c r="AH33" s="37"/>
    </row>
    <row r="34" spans="2:34" ht="21" x14ac:dyDescent="0.35">
      <c r="B34" s="50" t="s">
        <v>144</v>
      </c>
      <c r="C34" s="50"/>
      <c r="D34" s="51">
        <f>D32-D33</f>
        <v>1400</v>
      </c>
      <c r="E34" s="48"/>
      <c r="F34" s="48"/>
      <c r="G34" s="48"/>
      <c r="H34" s="52" t="s">
        <v>153</v>
      </c>
      <c r="I34" s="52"/>
      <c r="J34" s="53">
        <f>-R15</f>
        <v>-750</v>
      </c>
      <c r="AA34" s="37"/>
      <c r="AB34" s="37"/>
      <c r="AC34" s="37"/>
      <c r="AD34" s="37"/>
      <c r="AE34" s="37"/>
      <c r="AF34" s="37"/>
      <c r="AG34" s="37"/>
      <c r="AH34" s="37"/>
    </row>
    <row r="35" spans="2:34" ht="21" x14ac:dyDescent="0.35">
      <c r="B35" s="48"/>
      <c r="C35" s="48"/>
      <c r="D35" s="48"/>
      <c r="E35" s="48"/>
      <c r="F35" s="48"/>
      <c r="G35" s="48"/>
      <c r="H35" s="50" t="s">
        <v>184</v>
      </c>
      <c r="I35" s="50"/>
      <c r="J35" s="51">
        <f>J34</f>
        <v>-750</v>
      </c>
      <c r="AA35" s="37"/>
      <c r="AB35" s="37"/>
      <c r="AC35" s="37"/>
      <c r="AD35" s="37"/>
      <c r="AE35" s="37"/>
      <c r="AF35" s="37"/>
      <c r="AG35" s="37"/>
      <c r="AH35" s="37"/>
    </row>
    <row r="36" spans="2:34" ht="21" x14ac:dyDescent="0.35">
      <c r="B36" s="48"/>
      <c r="C36" s="48"/>
      <c r="D36" s="48"/>
      <c r="E36" s="48"/>
      <c r="F36" s="48"/>
      <c r="G36" s="48"/>
      <c r="H36" s="48"/>
      <c r="I36" s="48"/>
      <c r="J36" s="48"/>
      <c r="AA36" s="37"/>
      <c r="AB36" s="37"/>
      <c r="AC36" s="37"/>
      <c r="AD36" s="37"/>
      <c r="AE36" s="37"/>
      <c r="AF36" s="37"/>
      <c r="AG36" s="37"/>
      <c r="AH36" s="37"/>
    </row>
    <row r="37" spans="2:34" ht="21" x14ac:dyDescent="0.35">
      <c r="B37" s="48"/>
      <c r="C37" s="48"/>
      <c r="D37" s="48"/>
      <c r="E37" s="48"/>
      <c r="F37" s="48"/>
      <c r="G37" s="48"/>
      <c r="H37" s="48" t="s">
        <v>185</v>
      </c>
      <c r="I37" s="48"/>
      <c r="J37" s="49">
        <f>J30+J33+J35</f>
        <v>-2090</v>
      </c>
      <c r="AA37" s="37"/>
      <c r="AB37" s="37"/>
      <c r="AC37" s="37"/>
      <c r="AD37" s="37"/>
      <c r="AE37" s="37"/>
      <c r="AF37" s="37"/>
      <c r="AG37" s="37"/>
      <c r="AH37" s="37"/>
    </row>
    <row r="38" spans="2:34" ht="21" x14ac:dyDescent="0.35">
      <c r="B38" s="48"/>
      <c r="C38" s="48"/>
      <c r="D38" s="48"/>
      <c r="E38" s="48"/>
      <c r="F38" s="48"/>
      <c r="G38" s="48"/>
      <c r="H38" s="50" t="s">
        <v>156</v>
      </c>
      <c r="I38" s="50"/>
      <c r="J38" s="51">
        <f>J37+J19</f>
        <v>10</v>
      </c>
      <c r="AA38" s="37"/>
      <c r="AB38" s="37"/>
      <c r="AC38" s="37"/>
      <c r="AD38" s="37"/>
      <c r="AE38" s="37"/>
      <c r="AF38" s="37"/>
      <c r="AG38" s="37"/>
      <c r="AH38" s="37"/>
    </row>
    <row r="39" spans="2:34" ht="21" x14ac:dyDescent="0.35">
      <c r="AA39" s="37"/>
      <c r="AB39" s="37"/>
      <c r="AC39" s="37"/>
      <c r="AD39" s="37"/>
      <c r="AE39" s="37"/>
      <c r="AF39" s="37"/>
      <c r="AG39" s="37"/>
      <c r="AH39" s="37"/>
    </row>
    <row r="40" spans="2:34" ht="21" x14ac:dyDescent="0.35">
      <c r="AA40" s="37"/>
      <c r="AB40" s="37"/>
      <c r="AC40" s="37"/>
      <c r="AD40" s="37"/>
      <c r="AE40" s="37"/>
      <c r="AF40" s="37"/>
      <c r="AG40" s="37"/>
      <c r="AH40" s="37"/>
    </row>
    <row r="41" spans="2:34" ht="21" x14ac:dyDescent="0.35">
      <c r="AA41" s="37"/>
      <c r="AB41" s="37"/>
      <c r="AC41" s="37"/>
      <c r="AD41" s="37"/>
      <c r="AE41" s="37"/>
      <c r="AF41" s="37"/>
      <c r="AG41" s="37"/>
      <c r="AH41" s="37"/>
    </row>
    <row r="42" spans="2:34" ht="21" x14ac:dyDescent="0.35">
      <c r="AA42" s="37"/>
      <c r="AB42" s="37"/>
      <c r="AC42" s="37"/>
      <c r="AD42" s="37"/>
      <c r="AE42" s="37"/>
      <c r="AF42" s="37"/>
      <c r="AG42" s="37"/>
      <c r="AH42" s="37"/>
    </row>
    <row r="43" spans="2:34" ht="21" x14ac:dyDescent="0.35">
      <c r="AA43" s="37"/>
      <c r="AB43" s="37"/>
      <c r="AC43" s="37"/>
      <c r="AD43" s="37"/>
      <c r="AE43" s="37"/>
      <c r="AF43" s="37"/>
      <c r="AG43" s="37"/>
      <c r="AH43" s="37"/>
    </row>
    <row r="44" spans="2:34" ht="21" x14ac:dyDescent="0.35">
      <c r="AA44" s="37"/>
      <c r="AB44" s="37"/>
      <c r="AC44" s="37"/>
      <c r="AD44" s="37"/>
      <c r="AE44" s="37"/>
      <c r="AF44" s="37"/>
      <c r="AG44" s="37"/>
      <c r="AH44" s="37"/>
    </row>
    <row r="45" spans="2:34" ht="21" x14ac:dyDescent="0.35">
      <c r="AA45" s="37"/>
      <c r="AB45" s="37"/>
      <c r="AC45" s="37"/>
      <c r="AD45" s="37"/>
      <c r="AE45" s="37"/>
      <c r="AF45" s="37"/>
      <c r="AG45" s="37"/>
      <c r="AH45" s="37"/>
    </row>
    <row r="46" spans="2:34" ht="21" x14ac:dyDescent="0.35">
      <c r="AA46" s="37"/>
      <c r="AB46" s="37"/>
      <c r="AC46" s="37"/>
      <c r="AD46" s="37"/>
      <c r="AE46" s="37"/>
      <c r="AF46" s="37"/>
      <c r="AG46" s="37"/>
      <c r="AH46" s="37"/>
    </row>
    <row r="47" spans="2:34" ht="21" x14ac:dyDescent="0.35">
      <c r="AA47" s="37"/>
      <c r="AB47" s="37"/>
      <c r="AC47" s="37"/>
      <c r="AD47" s="37"/>
      <c r="AE47" s="37"/>
      <c r="AF47" s="37"/>
      <c r="AG47" s="37"/>
      <c r="AH47" s="37"/>
    </row>
    <row r="48" spans="2:34" ht="21" x14ac:dyDescent="0.35">
      <c r="AA48" s="37"/>
      <c r="AB48" s="37"/>
      <c r="AC48" s="37"/>
      <c r="AD48" s="37"/>
      <c r="AE48" s="37"/>
      <c r="AF48" s="37"/>
      <c r="AG48" s="37"/>
      <c r="AH48" s="37"/>
    </row>
    <row r="49" spans="27:34" ht="21" x14ac:dyDescent="0.35">
      <c r="AA49" s="37"/>
      <c r="AB49" s="37"/>
      <c r="AC49" s="37"/>
      <c r="AD49" s="37"/>
      <c r="AE49" s="37"/>
      <c r="AF49" s="37"/>
      <c r="AG49" s="37"/>
      <c r="AH49" s="37"/>
    </row>
    <row r="50" spans="27:34" ht="21" x14ac:dyDescent="0.35">
      <c r="AA50" s="37"/>
      <c r="AB50" s="37"/>
      <c r="AC50" s="37"/>
      <c r="AD50" s="37"/>
      <c r="AE50" s="37"/>
      <c r="AF50" s="37"/>
      <c r="AG50" s="37"/>
      <c r="AH50" s="37"/>
    </row>
    <row r="51" spans="27:34" ht="21" x14ac:dyDescent="0.35">
      <c r="AA51" s="37"/>
      <c r="AB51" s="37"/>
      <c r="AC51" s="37"/>
      <c r="AD51" s="37"/>
      <c r="AE51" s="37"/>
      <c r="AF51" s="37"/>
      <c r="AG51" s="37"/>
      <c r="AH51" s="37"/>
    </row>
    <row r="52" spans="27:34" ht="21" x14ac:dyDescent="0.35">
      <c r="AA52" s="37"/>
      <c r="AB52" s="37"/>
      <c r="AC52" s="37"/>
      <c r="AD52" s="37"/>
      <c r="AE52" s="37"/>
      <c r="AF52" s="37"/>
      <c r="AG52" s="37"/>
      <c r="AH52" s="37"/>
    </row>
    <row r="53" spans="27:34" ht="21" x14ac:dyDescent="0.35">
      <c r="AA53" s="37"/>
      <c r="AB53" s="37"/>
      <c r="AC53" s="37"/>
      <c r="AD53" s="37"/>
      <c r="AE53" s="37"/>
      <c r="AF53" s="37"/>
      <c r="AG53" s="37"/>
      <c r="AH53" s="37"/>
    </row>
    <row r="54" spans="27:34" ht="21" x14ac:dyDescent="0.35">
      <c r="AA54" s="37"/>
      <c r="AB54" s="37"/>
      <c r="AC54" s="37"/>
      <c r="AD54" s="37"/>
      <c r="AE54" s="37"/>
      <c r="AF54" s="37"/>
      <c r="AG54" s="37"/>
      <c r="AH54" s="37"/>
    </row>
    <row r="55" spans="27:34" ht="21" x14ac:dyDescent="0.35">
      <c r="AA55" s="37"/>
      <c r="AB55" s="37"/>
      <c r="AC55" s="37"/>
      <c r="AD55" s="37"/>
      <c r="AE55" s="37"/>
      <c r="AF55" s="37"/>
      <c r="AG55" s="37"/>
      <c r="AH55" s="37"/>
    </row>
    <row r="56" spans="27:34" ht="21" x14ac:dyDescent="0.35">
      <c r="AA56" s="37"/>
      <c r="AB56" s="37"/>
      <c r="AC56" s="37"/>
      <c r="AD56" s="37"/>
      <c r="AE56" s="37"/>
      <c r="AF56" s="37"/>
      <c r="AG56" s="37"/>
      <c r="AH56" s="37"/>
    </row>
  </sheetData>
  <mergeCells count="36">
    <mergeCell ref="A6:C6"/>
    <mergeCell ref="F6:H6"/>
    <mergeCell ref="A15:C15"/>
    <mergeCell ref="F15:H15"/>
    <mergeCell ref="F11:H11"/>
    <mergeCell ref="F10:H10"/>
    <mergeCell ref="F12:H12"/>
    <mergeCell ref="F13:H13"/>
    <mergeCell ref="F14:H14"/>
    <mergeCell ref="A7:C7"/>
    <mergeCell ref="A8:C8"/>
    <mergeCell ref="A9:C9"/>
    <mergeCell ref="A11:C11"/>
    <mergeCell ref="A10:C10"/>
    <mergeCell ref="A12:C12"/>
    <mergeCell ref="N8:Q8"/>
    <mergeCell ref="A13:C13"/>
    <mergeCell ref="A14:C14"/>
    <mergeCell ref="F7:H7"/>
    <mergeCell ref="F8:H8"/>
    <mergeCell ref="F9:H9"/>
    <mergeCell ref="N3:Q3"/>
    <mergeCell ref="N4:Q4"/>
    <mergeCell ref="N5:Q5"/>
    <mergeCell ref="N6:Q6"/>
    <mergeCell ref="N7:Q7"/>
    <mergeCell ref="N15:Q15"/>
    <mergeCell ref="N16:Q16"/>
    <mergeCell ref="N17:Q17"/>
    <mergeCell ref="N18:Q18"/>
    <mergeCell ref="N9:Q9"/>
    <mergeCell ref="N10:Q10"/>
    <mergeCell ref="N11:Q11"/>
    <mergeCell ref="N12:Q12"/>
    <mergeCell ref="N13:Q13"/>
    <mergeCell ref="N14:Q14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Osnova</vt:lpstr>
      <vt:lpstr>Příklad 1</vt:lpstr>
      <vt:lpstr>Příklad 2</vt:lpstr>
      <vt:lpstr>Příklad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Blanka</dc:creator>
  <cp:lastModifiedBy>Kucerkova, Blanka</cp:lastModifiedBy>
  <dcterms:created xsi:type="dcterms:W3CDTF">2021-03-09T11:15:24Z</dcterms:created>
  <dcterms:modified xsi:type="dcterms:W3CDTF">2023-04-03T09:40:55Z</dcterms:modified>
</cp:coreProperties>
</file>