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2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olda/Documents/Výuka/ZFM/"/>
    </mc:Choice>
  </mc:AlternateContent>
  <xr:revisionPtr revIDLastSave="0" documentId="13_ncr:1_{101D5781-D30C-6A4D-AB99-8E51FDCB312F}" xr6:coauthVersionLast="47" xr6:coauthVersionMax="47" xr10:uidLastSave="{00000000-0000-0000-0000-000000000000}"/>
  <bookViews>
    <workbookView xWindow="700" yWindow="880" windowWidth="27540" windowHeight="16900" xr2:uid="{9A40DA45-DD7D-504D-941A-2BDD1DF37EDC}"/>
  </bookViews>
  <sheets>
    <sheet name="InflaceDaně" sheetId="1" r:id="rId1"/>
    <sheet name="Lis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15" i="2" l="1"/>
  <c r="D19" i="2"/>
  <c r="D20" i="2" s="1"/>
  <c r="C16" i="2"/>
  <c r="D5" i="2"/>
  <c r="E5" i="2" s="1"/>
  <c r="F5" i="2" s="1"/>
  <c r="G5" i="2" s="1"/>
  <c r="H5" i="2" s="1"/>
  <c r="D4" i="2"/>
  <c r="D3" i="2"/>
  <c r="C6" i="1"/>
  <c r="C7" i="1" s="1"/>
  <c r="C8" i="1" s="1"/>
  <c r="D5" i="1"/>
  <c r="E5" i="1" s="1"/>
  <c r="F5" i="1" s="1"/>
  <c r="G5" i="1" s="1"/>
  <c r="C18" i="1"/>
  <c r="D4" i="1"/>
  <c r="E4" i="1" s="1"/>
  <c r="F4" i="1" s="1"/>
  <c r="G4" i="1" s="1"/>
  <c r="D3" i="1"/>
  <c r="E3" i="1" s="1"/>
  <c r="E3" i="2" l="1"/>
  <c r="F3" i="2" s="1"/>
  <c r="G3" i="2" s="1"/>
  <c r="H3" i="2" s="1"/>
  <c r="E4" i="2"/>
  <c r="F4" i="2" s="1"/>
  <c r="G4" i="2" s="1"/>
  <c r="H4" i="2" s="1"/>
  <c r="D6" i="2"/>
  <c r="D7" i="2" s="1"/>
  <c r="D8" i="2" s="1"/>
  <c r="F3" i="1"/>
  <c r="E6" i="1"/>
  <c r="E7" i="1" s="1"/>
  <c r="E8" i="1" s="1"/>
  <c r="D6" i="1"/>
  <c r="D7" i="1" s="1"/>
  <c r="D8" i="1" s="1"/>
  <c r="E6" i="2" l="1"/>
  <c r="E7" i="2" s="1"/>
  <c r="E8" i="2" s="1"/>
  <c r="F6" i="2"/>
  <c r="F7" i="2" s="1"/>
  <c r="F8" i="2" s="1"/>
  <c r="H6" i="2"/>
  <c r="H7" i="2" s="1"/>
  <c r="H8" i="2" s="1"/>
  <c r="G6" i="2"/>
  <c r="G7" i="2" s="1"/>
  <c r="G8" i="2" s="1"/>
  <c r="G3" i="1"/>
  <c r="F6" i="1"/>
  <c r="C21" i="1" l="1"/>
  <c r="H15" i="1" s="1"/>
  <c r="C17" i="2"/>
  <c r="G10" i="2" s="1"/>
  <c r="F7" i="1"/>
  <c r="F8" i="1" s="1"/>
  <c r="G6" i="1"/>
  <c r="G7" i="1" s="1"/>
  <c r="G8" i="1" s="1"/>
  <c r="C20" i="1" l="1"/>
  <c r="G15" i="1" s="1"/>
</calcChain>
</file>

<file path=xl/sharedStrings.xml><?xml version="1.0" encoding="utf-8"?>
<sst xmlns="http://schemas.openxmlformats.org/spreadsheetml/2006/main" count="28" uniqueCount="19">
  <si>
    <t>výnos</t>
  </si>
  <si>
    <t>CFp</t>
  </si>
  <si>
    <t>odpis</t>
  </si>
  <si>
    <t>CF</t>
  </si>
  <si>
    <t>základ daně</t>
  </si>
  <si>
    <t>sazba daně</t>
  </si>
  <si>
    <t>daň</t>
  </si>
  <si>
    <t xml:space="preserve">CF </t>
  </si>
  <si>
    <t>inflace</t>
  </si>
  <si>
    <t>reálný výnos</t>
  </si>
  <si>
    <t>nominální</t>
  </si>
  <si>
    <t>Výnos</t>
  </si>
  <si>
    <t>rr</t>
  </si>
  <si>
    <t>PV CF</t>
  </si>
  <si>
    <t>rn</t>
  </si>
  <si>
    <t>změna výnosů</t>
  </si>
  <si>
    <t>změna provozních výdajů</t>
  </si>
  <si>
    <t>NPVb</t>
  </si>
  <si>
    <t>NPVa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</si>
</sst>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#,##0.00\ &quot;Kč&quot;;[Red]\-#,##0.00\ &quot;Kč&quot;"/>
    <numFmt numFmtId="164" formatCode="0.000%"/>
  </numFmts>
  <fonts count="1" x14ac:knownFonts="1">
    <font>
      <sz val="12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9" fontId="0" fillId="0" borderId="0" xfId="0" applyNumberFormat="1"/>
    <xf numFmtId="164" fontId="0" fillId="0" borderId="0" xfId="0" applyNumberFormat="1"/>
    <xf numFmtId="8" fontId="0" fillId="0" borderId="0" xfId="0" applyNumberForma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NPV</a:t>
            </a:r>
            <a:r>
              <a:rPr lang="cs-CZ" baseline="0"/>
              <a:t> v závislosti na inflaci</a:t>
            </a:r>
            <a:endParaRPr lang="cs-CZ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InflaceDaně!$F$16:$F$36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</c:numCache>
            </c:numRef>
          </c:xVal>
          <c:yVal>
            <c:numRef>
              <c:f>InflaceDaně!$G$16:$G$36</c:f>
              <c:numCache>
                <c:formatCode>General</c:formatCode>
                <c:ptCount val="21"/>
                <c:pt idx="0">
                  <c:v>5800.4249327239868</c:v>
                </c:pt>
                <c:pt idx="1">
                  <c:v>5742.9949828950375</c:v>
                </c:pt>
                <c:pt idx="2">
                  <c:v>5686.691110513716</c:v>
                </c:pt>
                <c:pt idx="3">
                  <c:v>5631.480517207754</c:v>
                </c:pt>
                <c:pt idx="4">
                  <c:v>5577.3316660807577</c:v>
                </c:pt>
                <c:pt idx="5">
                  <c:v>5524.2142216418933</c:v>
                </c:pt>
                <c:pt idx="6">
                  <c:v>5472.098993135839</c:v>
                </c:pt>
                <c:pt idx="7">
                  <c:v>5420.9578810504545</c:v>
                </c:pt>
                <c:pt idx="8">
                  <c:v>5370.763826596286</c:v>
                </c:pt>
                <c:pt idx="9">
                  <c:v>5321.4907639669627</c:v>
                </c:pt>
                <c:pt idx="10">
                  <c:v>5273.1135752036271</c:v>
                </c:pt>
                <c:pt idx="11">
                  <c:v>5225.6080474990877</c:v>
                </c:pt>
                <c:pt idx="12">
                  <c:v>5178.9508327892754</c:v>
                </c:pt>
                <c:pt idx="13">
                  <c:v>5133.1194094902548</c:v>
                </c:pt>
                <c:pt idx="14">
                  <c:v>5088.092046249114</c:v>
                </c:pt>
                <c:pt idx="15">
                  <c:v>5043.847767586075</c:v>
                </c:pt>
                <c:pt idx="16">
                  <c:v>5000.3663213137816</c:v>
                </c:pt>
                <c:pt idx="17">
                  <c:v>4957.6281476273398</c:v>
                </c:pt>
                <c:pt idx="18">
                  <c:v>4915.6143497660914</c:v>
                </c:pt>
                <c:pt idx="19">
                  <c:v>4874.3066661546109</c:v>
                </c:pt>
                <c:pt idx="20">
                  <c:v>4833.6874439366566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49E-2949-847B-C6B5704A91D3}"/>
            </c:ext>
          </c:extLst>
        </c:ser>
        <c:ser>
          <c:idx val="1"/>
          <c:order val="1"/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InflaceDaně!$F$16:$F$36</c:f>
              <c:numCache>
                <c:formatCode>0%</c:formatCode>
                <c:ptCount val="21"/>
                <c:pt idx="0" formatCode="General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</c:numCache>
            </c:numRef>
          </c:xVal>
          <c:yVal>
            <c:numRef>
              <c:f>InflaceDaně!$H$16:$H$36</c:f>
              <c:numCache>
                <c:formatCode>General</c:formatCode>
                <c:ptCount val="21"/>
                <c:pt idx="0">
                  <c:v>5412.887464451941</c:v>
                </c:pt>
                <c:pt idx="1">
                  <c:v>5322.7012826635864</c:v>
                </c:pt>
                <c:pt idx="2">
                  <c:v>5235.666527808251</c:v>
                </c:pt>
                <c:pt idx="3">
                  <c:v>5151.6231206273005</c:v>
                </c:pt>
                <c:pt idx="4">
                  <c:v>5070.4212205630265</c:v>
                </c:pt>
                <c:pt idx="5">
                  <c:v>4991.9204545577868</c:v>
                </c:pt>
                <c:pt idx="6">
                  <c:v>4915.9892118438602</c:v>
                </c:pt>
                <c:pt idx="7">
                  <c:v>4842.5039984483192</c:v>
                </c:pt>
                <c:pt idx="8">
                  <c:v>4771.3488457908497</c:v>
                </c:pt>
                <c:pt idx="9">
                  <c:v>4702.4147683321207</c:v>
                </c:pt>
                <c:pt idx="10">
                  <c:v>4635.599265745479</c:v>
                </c:pt>
                <c:pt idx="11">
                  <c:v>4570.8058655425521</c:v>
                </c:pt>
                <c:pt idx="12">
                  <c:v>4507.9437024912859</c:v>
                </c:pt>
                <c:pt idx="13">
                  <c:v>4446.9271315282731</c:v>
                </c:pt>
                <c:pt idx="14">
                  <c:v>4387.675371191699</c:v>
                </c:pt>
                <c:pt idx="15">
                  <c:v>4330.1121748908472</c:v>
                </c:pt>
                <c:pt idx="16">
                  <c:v>4274.16552758734</c:v>
                </c:pt>
                <c:pt idx="17">
                  <c:v>4219.7673656950919</c:v>
                </c:pt>
                <c:pt idx="18">
                  <c:v>4166.8533182140245</c:v>
                </c:pt>
                <c:pt idx="19">
                  <c:v>4115.3624672989026</c:v>
                </c:pt>
                <c:pt idx="20">
                  <c:v>4065.2371266321793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0F6-4246-8A53-C1D4E3387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113428047"/>
        <c:axId val="2113429695"/>
      </c:scatterChart>
      <c:valAx>
        <c:axId val="211342804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113429695"/>
        <c:crosses val="autoZero"/>
        <c:crossBetween val="midCat"/>
      </c:valAx>
      <c:valAx>
        <c:axId val="2113429695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2113428047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cs-CZ"/>
              <a:t>NPV v závislosti na diskontu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cs-CZ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List2!$F$11:$F$41</c:f>
              <c:numCache>
                <c:formatCode>0%</c:formatCode>
                <c:ptCount val="31"/>
                <c:pt idx="0" formatCode="General">
                  <c:v>0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0.04</c:v>
                </c:pt>
                <c:pt idx="5">
                  <c:v>0.05</c:v>
                </c:pt>
                <c:pt idx="6">
                  <c:v>0.06</c:v>
                </c:pt>
                <c:pt idx="7">
                  <c:v>7.0000000000000007E-2</c:v>
                </c:pt>
                <c:pt idx="8">
                  <c:v>0.08</c:v>
                </c:pt>
                <c:pt idx="9">
                  <c:v>0.09</c:v>
                </c:pt>
                <c:pt idx="10">
                  <c:v>0.1</c:v>
                </c:pt>
                <c:pt idx="11">
                  <c:v>0.11</c:v>
                </c:pt>
                <c:pt idx="12">
                  <c:v>0.12</c:v>
                </c:pt>
                <c:pt idx="13">
                  <c:v>0.13</c:v>
                </c:pt>
                <c:pt idx="14">
                  <c:v>0.14000000000000001</c:v>
                </c:pt>
                <c:pt idx="15">
                  <c:v>0.15</c:v>
                </c:pt>
                <c:pt idx="16">
                  <c:v>0.16</c:v>
                </c:pt>
                <c:pt idx="17">
                  <c:v>0.17</c:v>
                </c:pt>
                <c:pt idx="18">
                  <c:v>0.18</c:v>
                </c:pt>
                <c:pt idx="19">
                  <c:v>0.19</c:v>
                </c:pt>
                <c:pt idx="20">
                  <c:v>0.2</c:v>
                </c:pt>
                <c:pt idx="21">
                  <c:v>0.21</c:v>
                </c:pt>
                <c:pt idx="22">
                  <c:v>0.22</c:v>
                </c:pt>
                <c:pt idx="23">
                  <c:v>0.23</c:v>
                </c:pt>
                <c:pt idx="24">
                  <c:v>0.24</c:v>
                </c:pt>
                <c:pt idx="25">
                  <c:v>0.25</c:v>
                </c:pt>
                <c:pt idx="26">
                  <c:v>0.26</c:v>
                </c:pt>
                <c:pt idx="27">
                  <c:v>0.27</c:v>
                </c:pt>
                <c:pt idx="28">
                  <c:v>0.28000000000000003</c:v>
                </c:pt>
                <c:pt idx="29">
                  <c:v>0.28999999999999998</c:v>
                </c:pt>
                <c:pt idx="30">
                  <c:v>0.3</c:v>
                </c:pt>
              </c:numCache>
            </c:numRef>
          </c:xVal>
          <c:yVal>
            <c:numRef>
              <c:f>List2!$G$11:$G$41</c:f>
              <c:numCache>
                <c:formatCode>General</c:formatCode>
                <c:ptCount val="31"/>
                <c:pt idx="0">
                  <c:v>6084.4589853830103</c:v>
                </c:pt>
                <c:pt idx="1">
                  <c:v>5906.9680953166644</c:v>
                </c:pt>
                <c:pt idx="2">
                  <c:v>5737.4469960785473</c:v>
                </c:pt>
                <c:pt idx="3">
                  <c:v>5575.4401328996455</c:v>
                </c:pt>
                <c:pt idx="4">
                  <c:v>5420.5228971877741</c:v>
                </c:pt>
                <c:pt idx="5">
                  <c:v>5272.2992164941897</c:v>
                </c:pt>
                <c:pt idx="6">
                  <c:v>5130.3993548507478</c:v>
                </c:pt>
                <c:pt idx="7">
                  <c:v>4994.4779032168135</c:v>
                </c:pt>
                <c:pt idx="8">
                  <c:v>4864.2119419030269</c:v>
                </c:pt>
                <c:pt idx="9">
                  <c:v>4739.2993587252904</c:v>
                </c:pt>
                <c:pt idx="10">
                  <c:v>4619.4573083167461</c:v>
                </c:pt>
                <c:pt idx="11">
                  <c:v>4504.4207995132529</c:v>
                </c:pt>
                <c:pt idx="12">
                  <c:v>4393.9413990514422</c:v>
                </c:pt>
                <c:pt idx="13">
                  <c:v>4287.7860409974001</c:v>
                </c:pt>
                <c:pt idx="14">
                  <c:v>4185.7359323748242</c:v>
                </c:pt>
                <c:pt idx="15">
                  <c:v>4087.5855463999337</c:v>
                </c:pt>
                <c:pt idx="16">
                  <c:v>3993.1416955684535</c:v>
                </c:pt>
                <c:pt idx="17">
                  <c:v>3902.2226775898694</c:v>
                </c:pt>
                <c:pt idx="18">
                  <c:v>3814.6574878355204</c:v>
                </c:pt>
                <c:pt idx="19">
                  <c:v>3730.2850925687048</c:v>
                </c:pt>
                <c:pt idx="20">
                  <c:v>3648.9537577649303</c:v>
                </c:pt>
                <c:pt idx="21">
                  <c:v>3570.520428815149</c:v>
                </c:pt>
                <c:pt idx="22">
                  <c:v>3494.8501568406236</c:v>
                </c:pt>
                <c:pt idx="23">
                  <c:v>3421.8155677401924</c:v>
                </c:pt>
                <c:pt idx="24">
                  <c:v>3351.2963704437789</c:v>
                </c:pt>
                <c:pt idx="25">
                  <c:v>3283.1789011643095</c:v>
                </c:pt>
                <c:pt idx="26">
                  <c:v>3217.3557007273575</c:v>
                </c:pt>
                <c:pt idx="27">
                  <c:v>3153.7251223171775</c:v>
                </c:pt>
                <c:pt idx="28">
                  <c:v>3092.1909672121133</c:v>
                </c:pt>
                <c:pt idx="29">
                  <c:v>3032.6621462944067</c:v>
                </c:pt>
                <c:pt idx="30">
                  <c:v>2975.052365311316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97C-3845-AD17-87ACB7EEA1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6638320"/>
        <c:axId val="16639968"/>
      </c:scatterChart>
      <c:valAx>
        <c:axId val="166383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6639968"/>
        <c:crosses val="autoZero"/>
        <c:crossBetween val="midCat"/>
      </c:valAx>
      <c:valAx>
        <c:axId val="166399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cs-CZ"/>
          </a:p>
        </c:txPr>
        <c:crossAx val="1663832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cs-CZ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136769</xdr:colOff>
      <xdr:row>1</xdr:row>
      <xdr:rowOff>103555</xdr:rowOff>
    </xdr:from>
    <xdr:to>
      <xdr:col>13</xdr:col>
      <xdr:colOff>556846</xdr:colOff>
      <xdr:row>18</xdr:row>
      <xdr:rowOff>179755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997AABBE-F2F3-6542-8079-9CAFDA5465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440266</xdr:colOff>
      <xdr:row>7</xdr:row>
      <xdr:rowOff>126996</xdr:rowOff>
    </xdr:from>
    <xdr:to>
      <xdr:col>17</xdr:col>
      <xdr:colOff>355599</xdr:colOff>
      <xdr:row>23</xdr:row>
      <xdr:rowOff>50797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314012D5-A240-DF41-9111-E4D1F53697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6AF91-554A-3E40-903D-6A51796785DE}">
  <dimension ref="B2:H36"/>
  <sheetViews>
    <sheetView tabSelected="1" topLeftCell="A4" zoomScale="130" zoomScaleNormal="130" workbookViewId="0">
      <selection activeCell="C16" sqref="C16"/>
    </sheetView>
  </sheetViews>
  <sheetFormatPr baseColWidth="10" defaultRowHeight="16" x14ac:dyDescent="0.2"/>
  <sheetData>
    <row r="2" spans="2:8" x14ac:dyDescent="0.2">
      <c r="C2">
        <v>1</v>
      </c>
      <c r="D2">
        <v>2</v>
      </c>
      <c r="E2">
        <v>3</v>
      </c>
      <c r="F2">
        <v>4</v>
      </c>
      <c r="G2">
        <v>5</v>
      </c>
    </row>
    <row r="3" spans="2:8" x14ac:dyDescent="0.2">
      <c r="B3" t="s">
        <v>0</v>
      </c>
      <c r="C3">
        <v>2000</v>
      </c>
      <c r="D3">
        <f>+C3*(1+$C$16)</f>
        <v>2100</v>
      </c>
      <c r="E3">
        <f t="shared" ref="E3:G3" si="0">+D3*(1+$C$16)</f>
        <v>2205</v>
      </c>
      <c r="F3">
        <f t="shared" si="0"/>
        <v>2315.25</v>
      </c>
      <c r="G3">
        <f t="shared" si="0"/>
        <v>2431.0125000000003</v>
      </c>
    </row>
    <row r="4" spans="2:8" x14ac:dyDescent="0.2">
      <c r="B4" t="s">
        <v>1</v>
      </c>
      <c r="C4">
        <v>300</v>
      </c>
      <c r="D4">
        <f t="shared" ref="D4:G4" si="1">+C4*(1+$C$16)</f>
        <v>315</v>
      </c>
      <c r="E4">
        <f t="shared" si="1"/>
        <v>330.75</v>
      </c>
      <c r="F4">
        <f t="shared" si="1"/>
        <v>347.28750000000002</v>
      </c>
      <c r="G4">
        <f t="shared" si="1"/>
        <v>364.65187500000002</v>
      </c>
    </row>
    <row r="5" spans="2:8" x14ac:dyDescent="0.2">
      <c r="B5" t="s">
        <v>2</v>
      </c>
      <c r="C5">
        <v>0</v>
      </c>
      <c r="D5">
        <f>+C5</f>
        <v>0</v>
      </c>
      <c r="E5">
        <f t="shared" ref="E5:G5" si="2">+D5</f>
        <v>0</v>
      </c>
      <c r="F5">
        <f t="shared" si="2"/>
        <v>0</v>
      </c>
      <c r="G5">
        <f t="shared" si="2"/>
        <v>0</v>
      </c>
    </row>
    <row r="6" spans="2:8" x14ac:dyDescent="0.2">
      <c r="B6" t="s">
        <v>4</v>
      </c>
      <c r="C6">
        <f t="shared" ref="C6:G6" si="3">+C3-C4-C5</f>
        <v>1700</v>
      </c>
      <c r="D6">
        <f t="shared" si="3"/>
        <v>1785</v>
      </c>
      <c r="E6">
        <f t="shared" si="3"/>
        <v>1874.25</v>
      </c>
      <c r="F6">
        <f t="shared" si="3"/>
        <v>1967.9625000000001</v>
      </c>
      <c r="G6">
        <f t="shared" si="3"/>
        <v>2066.3606250000003</v>
      </c>
    </row>
    <row r="7" spans="2:8" x14ac:dyDescent="0.2">
      <c r="B7" t="s">
        <v>6</v>
      </c>
      <c r="C7">
        <f>+C6*$C$15</f>
        <v>323</v>
      </c>
      <c r="D7">
        <f t="shared" ref="D7:G7" si="4">+D6*$C$15</f>
        <v>339.15</v>
      </c>
      <c r="E7">
        <f t="shared" si="4"/>
        <v>356.10750000000002</v>
      </c>
      <c r="F7">
        <f t="shared" si="4"/>
        <v>373.91287500000004</v>
      </c>
      <c r="G7">
        <f t="shared" si="4"/>
        <v>392.60851875000003</v>
      </c>
    </row>
    <row r="8" spans="2:8" x14ac:dyDescent="0.2">
      <c r="B8" t="s">
        <v>7</v>
      </c>
      <c r="C8">
        <f>+C3-C4-C7</f>
        <v>1377</v>
      </c>
      <c r="D8">
        <f t="shared" ref="D8:G8" si="5">+D3-D4-D7</f>
        <v>1445.85</v>
      </c>
      <c r="E8">
        <f t="shared" si="5"/>
        <v>1518.1424999999999</v>
      </c>
      <c r="F8">
        <f t="shared" si="5"/>
        <v>1594.0496250000001</v>
      </c>
      <c r="G8">
        <f t="shared" si="5"/>
        <v>1673.7521062500002</v>
      </c>
    </row>
    <row r="15" spans="2:8" x14ac:dyDescent="0.2">
      <c r="B15" t="s">
        <v>5</v>
      </c>
      <c r="C15" s="1">
        <v>0.19</v>
      </c>
      <c r="G15" s="3">
        <f>+C20</f>
        <v>5524.2142216418933</v>
      </c>
      <c r="H15" s="3">
        <f>+C21</f>
        <v>4991.9204545577868</v>
      </c>
    </row>
    <row r="16" spans="2:8" x14ac:dyDescent="0.2">
      <c r="B16" t="s">
        <v>8</v>
      </c>
      <c r="C16" s="1">
        <v>0.05</v>
      </c>
      <c r="F16">
        <v>0</v>
      </c>
      <c r="G16">
        <f t="dataTable" ref="G16:H36" dt2D="0" dtr="0" r1="C16"/>
        <v>5800.4249327239868</v>
      </c>
      <c r="H16">
        <v>5412.887464451941</v>
      </c>
    </row>
    <row r="17" spans="2:8" x14ac:dyDescent="0.2">
      <c r="B17" t="s">
        <v>9</v>
      </c>
      <c r="C17" s="1">
        <v>0.06</v>
      </c>
      <c r="F17" s="1">
        <v>0.01</v>
      </c>
      <c r="G17">
        <v>5742.9949828950375</v>
      </c>
      <c r="H17">
        <v>5322.7012826635864</v>
      </c>
    </row>
    <row r="18" spans="2:8" x14ac:dyDescent="0.2">
      <c r="B18" t="s">
        <v>10</v>
      </c>
      <c r="C18" s="2">
        <f>+C17+C16+C17*C16</f>
        <v>0.113</v>
      </c>
      <c r="F18" s="1">
        <v>0.02</v>
      </c>
      <c r="G18">
        <v>5686.691110513716</v>
      </c>
      <c r="H18">
        <v>5235.666527808251</v>
      </c>
    </row>
    <row r="19" spans="2:8" x14ac:dyDescent="0.2">
      <c r="F19" s="1">
        <v>0.03</v>
      </c>
      <c r="G19">
        <v>5631.480517207754</v>
      </c>
      <c r="H19">
        <v>5151.6231206273005</v>
      </c>
    </row>
    <row r="20" spans="2:8" x14ac:dyDescent="0.2">
      <c r="B20" t="s">
        <v>18</v>
      </c>
      <c r="C20" s="3">
        <f>NPV(C18,C8:G8)</f>
        <v>5524.2142216418933</v>
      </c>
      <c r="F20" s="1">
        <v>0.04</v>
      </c>
      <c r="G20">
        <v>5577.3316660807577</v>
      </c>
      <c r="H20">
        <v>5070.4212205630265</v>
      </c>
    </row>
    <row r="21" spans="2:8" x14ac:dyDescent="0.2">
      <c r="B21" t="s">
        <v>17</v>
      </c>
      <c r="C21" s="3">
        <f>NPV(C18,List2!D8:H8)</f>
        <v>4991.9204545577868</v>
      </c>
      <c r="F21" s="1">
        <v>0.05</v>
      </c>
      <c r="G21">
        <v>5524.2142216418933</v>
      </c>
      <c r="H21">
        <v>4991.9204545577868</v>
      </c>
    </row>
    <row r="22" spans="2:8" x14ac:dyDescent="0.2">
      <c r="F22" s="1">
        <v>0.06</v>
      </c>
      <c r="G22">
        <v>5472.098993135839</v>
      </c>
      <c r="H22">
        <v>4915.9892118438602</v>
      </c>
    </row>
    <row r="23" spans="2:8" x14ac:dyDescent="0.2">
      <c r="F23" s="1">
        <v>7.0000000000000007E-2</v>
      </c>
      <c r="G23">
        <v>5420.9578810504545</v>
      </c>
      <c r="H23">
        <v>4842.5039984483192</v>
      </c>
    </row>
    <row r="24" spans="2:8" x14ac:dyDescent="0.2">
      <c r="F24" s="1">
        <v>0.08</v>
      </c>
      <c r="G24">
        <v>5370.763826596286</v>
      </c>
      <c r="H24">
        <v>4771.3488457908497</v>
      </c>
    </row>
    <row r="25" spans="2:8" x14ac:dyDescent="0.2">
      <c r="F25" s="1">
        <v>0.09</v>
      </c>
      <c r="G25">
        <v>5321.4907639669627</v>
      </c>
      <c r="H25">
        <v>4702.4147683321207</v>
      </c>
    </row>
    <row r="26" spans="2:8" x14ac:dyDescent="0.2">
      <c r="F26" s="1">
        <v>0.1</v>
      </c>
      <c r="G26">
        <v>5273.1135752036271</v>
      </c>
      <c r="H26">
        <v>4635.599265745479</v>
      </c>
    </row>
    <row r="27" spans="2:8" x14ac:dyDescent="0.2">
      <c r="F27" s="1">
        <v>0.11</v>
      </c>
      <c r="G27">
        <v>5225.6080474990877</v>
      </c>
      <c r="H27">
        <v>4570.8058655425521</v>
      </c>
    </row>
    <row r="28" spans="2:8" x14ac:dyDescent="0.2">
      <c r="F28" s="1">
        <v>0.12</v>
      </c>
      <c r="G28">
        <v>5178.9508327892754</v>
      </c>
      <c r="H28">
        <v>4507.9437024912859</v>
      </c>
    </row>
    <row r="29" spans="2:8" x14ac:dyDescent="0.2">
      <c r="F29" s="1">
        <v>0.13</v>
      </c>
      <c r="G29">
        <v>5133.1194094902548</v>
      </c>
      <c r="H29">
        <v>4446.9271315282731</v>
      </c>
    </row>
    <row r="30" spans="2:8" x14ac:dyDescent="0.2">
      <c r="F30" s="1">
        <v>0.14000000000000001</v>
      </c>
      <c r="G30">
        <v>5088.092046249114</v>
      </c>
      <c r="H30">
        <v>4387.675371191699</v>
      </c>
    </row>
    <row r="31" spans="2:8" x14ac:dyDescent="0.2">
      <c r="F31" s="1">
        <v>0.15</v>
      </c>
      <c r="G31">
        <v>5043.847767586075</v>
      </c>
      <c r="H31">
        <v>4330.1121748908472</v>
      </c>
    </row>
    <row r="32" spans="2:8" x14ac:dyDescent="0.2">
      <c r="F32" s="1">
        <v>0.16</v>
      </c>
      <c r="G32">
        <v>5000.3663213137816</v>
      </c>
      <c r="H32">
        <v>4274.16552758734</v>
      </c>
    </row>
    <row r="33" spans="6:8" x14ac:dyDescent="0.2">
      <c r="F33" s="1">
        <v>0.17</v>
      </c>
      <c r="G33">
        <v>4957.6281476273398</v>
      </c>
      <c r="H33">
        <v>4219.7673656950919</v>
      </c>
    </row>
    <row r="34" spans="6:8" x14ac:dyDescent="0.2">
      <c r="F34" s="1">
        <v>0.18</v>
      </c>
      <c r="G34">
        <v>4915.6143497660914</v>
      </c>
      <c r="H34">
        <v>4166.8533182140245</v>
      </c>
    </row>
    <row r="35" spans="6:8" x14ac:dyDescent="0.2">
      <c r="F35" s="1">
        <v>0.19</v>
      </c>
      <c r="G35">
        <v>4874.3066661546109</v>
      </c>
      <c r="H35">
        <v>4115.3624672989026</v>
      </c>
    </row>
    <row r="36" spans="6:8" x14ac:dyDescent="0.2">
      <c r="F36" s="1">
        <v>0.2</v>
      </c>
      <c r="G36">
        <v>4833.6874439366566</v>
      </c>
      <c r="H36">
        <v>4065.2371266321793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D5A874-10B8-9A48-A72D-2FC2790B7C09}">
  <dimension ref="B2:H41"/>
  <sheetViews>
    <sheetView topLeftCell="A3" zoomScale="150" zoomScaleNormal="150" workbookViewId="0">
      <selection activeCell="C16" sqref="C16"/>
    </sheetView>
  </sheetViews>
  <sheetFormatPr baseColWidth="10" defaultRowHeight="16" x14ac:dyDescent="0.2"/>
  <sheetData>
    <row r="2" spans="2:8" x14ac:dyDescent="0.2">
      <c r="D2">
        <v>1</v>
      </c>
      <c r="E2">
        <v>2</v>
      </c>
      <c r="F2">
        <v>3</v>
      </c>
      <c r="G2">
        <v>4</v>
      </c>
      <c r="H2">
        <v>5</v>
      </c>
    </row>
    <row r="3" spans="2:8" x14ac:dyDescent="0.2">
      <c r="C3" t="s">
        <v>0</v>
      </c>
      <c r="D3">
        <f>+C10</f>
        <v>2000</v>
      </c>
      <c r="E3">
        <f>+D3*(1+$D$19)</f>
        <v>2100</v>
      </c>
      <c r="F3">
        <f t="shared" ref="F3:H3" si="0">+E3*(1+$D$19)</f>
        <v>2205</v>
      </c>
      <c r="G3">
        <f t="shared" si="0"/>
        <v>2315.25</v>
      </c>
      <c r="H3">
        <f t="shared" si="0"/>
        <v>2431.0125000000003</v>
      </c>
    </row>
    <row r="4" spans="2:8" x14ac:dyDescent="0.2">
      <c r="C4" t="s">
        <v>1</v>
      </c>
      <c r="D4">
        <f>+C11</f>
        <v>1000</v>
      </c>
      <c r="E4">
        <f>+D4*(1+$D$20)</f>
        <v>1050</v>
      </c>
      <c r="F4">
        <f t="shared" ref="F4:H4" si="1">+E4*(1+$D$20)</f>
        <v>1102.5</v>
      </c>
      <c r="G4">
        <f t="shared" si="1"/>
        <v>1157.625</v>
      </c>
      <c r="H4">
        <f t="shared" si="1"/>
        <v>1215.5062500000001</v>
      </c>
    </row>
    <row r="5" spans="2:8" x14ac:dyDescent="0.2">
      <c r="C5" t="s">
        <v>2</v>
      </c>
      <c r="D5">
        <f>+C12</f>
        <v>2500</v>
      </c>
      <c r="E5">
        <f>+D5</f>
        <v>2500</v>
      </c>
      <c r="F5">
        <f t="shared" ref="F5:H5" si="2">+E5</f>
        <v>2500</v>
      </c>
      <c r="G5">
        <f t="shared" si="2"/>
        <v>2500</v>
      </c>
      <c r="H5">
        <f t="shared" si="2"/>
        <v>2500</v>
      </c>
    </row>
    <row r="6" spans="2:8" x14ac:dyDescent="0.2">
      <c r="C6" t="s">
        <v>4</v>
      </c>
      <c r="D6">
        <f>+D3-D4-D5</f>
        <v>-1500</v>
      </c>
      <c r="E6">
        <f t="shared" ref="E6:H6" si="3">+E3-E4-E5</f>
        <v>-1450</v>
      </c>
      <c r="F6">
        <f t="shared" si="3"/>
        <v>-1397.5</v>
      </c>
      <c r="G6">
        <f t="shared" si="3"/>
        <v>-1342.375</v>
      </c>
      <c r="H6">
        <f t="shared" si="3"/>
        <v>-1284.4937499999999</v>
      </c>
    </row>
    <row r="7" spans="2:8" x14ac:dyDescent="0.2">
      <c r="C7" t="s">
        <v>6</v>
      </c>
      <c r="D7">
        <f>+D6*$C$15</f>
        <v>-285</v>
      </c>
      <c r="E7">
        <f t="shared" ref="E7:H7" si="4">+E6*$C$15</f>
        <v>-275.5</v>
      </c>
      <c r="F7">
        <f t="shared" si="4"/>
        <v>-265.52499999999998</v>
      </c>
      <c r="G7">
        <f t="shared" si="4"/>
        <v>-255.05125000000001</v>
      </c>
      <c r="H7">
        <f t="shared" si="4"/>
        <v>-244.05381249999996</v>
      </c>
    </row>
    <row r="8" spans="2:8" x14ac:dyDescent="0.2">
      <c r="C8" t="s">
        <v>3</v>
      </c>
      <c r="D8">
        <f>+D3-D4-D7</f>
        <v>1285</v>
      </c>
      <c r="E8">
        <f t="shared" ref="E8:H8" si="5">+E3-E4-E7</f>
        <v>1325.5</v>
      </c>
      <c r="F8">
        <f t="shared" si="5"/>
        <v>1368.0250000000001</v>
      </c>
      <c r="G8">
        <f t="shared" si="5"/>
        <v>1412.67625</v>
      </c>
      <c r="H8">
        <f t="shared" si="5"/>
        <v>1459.5600625000002</v>
      </c>
    </row>
    <row r="10" spans="2:8" x14ac:dyDescent="0.2">
      <c r="B10" t="s">
        <v>11</v>
      </c>
      <c r="C10">
        <v>2000</v>
      </c>
      <c r="G10" s="3">
        <f>+C17</f>
        <v>4393.9413990514422</v>
      </c>
    </row>
    <row r="11" spans="2:8" x14ac:dyDescent="0.2">
      <c r="B11" t="s">
        <v>1</v>
      </c>
      <c r="C11">
        <v>1000</v>
      </c>
      <c r="F11">
        <v>0</v>
      </c>
      <c r="G11">
        <f t="dataTable" ref="G11:G41" dt2D="0" dtr="0" r1="C14"/>
        <v>6084.4589853830103</v>
      </c>
    </row>
    <row r="12" spans="2:8" x14ac:dyDescent="0.2">
      <c r="B12" t="s">
        <v>2</v>
      </c>
      <c r="C12">
        <v>2500</v>
      </c>
      <c r="F12" s="1">
        <v>0.01</v>
      </c>
      <c r="G12">
        <v>5906.9680953166644</v>
      </c>
    </row>
    <row r="13" spans="2:8" x14ac:dyDescent="0.2">
      <c r="B13" t="s">
        <v>12</v>
      </c>
      <c r="C13" s="1">
        <v>0.04</v>
      </c>
      <c r="F13" s="1">
        <v>0.02</v>
      </c>
      <c r="G13">
        <v>5737.4469960785473</v>
      </c>
    </row>
    <row r="14" spans="2:8" x14ac:dyDescent="0.2">
      <c r="B14" t="s">
        <v>8</v>
      </c>
      <c r="C14" s="1">
        <v>0.12</v>
      </c>
      <c r="F14" s="1">
        <v>0.03</v>
      </c>
      <c r="G14">
        <v>5575.4401328996455</v>
      </c>
    </row>
    <row r="15" spans="2:8" x14ac:dyDescent="0.2">
      <c r="B15" t="s">
        <v>5</v>
      </c>
      <c r="C15" s="1">
        <f>+InflaceDaně!C15</f>
        <v>0.19</v>
      </c>
      <c r="F15" s="1">
        <v>0.04</v>
      </c>
      <c r="G15">
        <v>5420.5228971877741</v>
      </c>
    </row>
    <row r="16" spans="2:8" x14ac:dyDescent="0.2">
      <c r="B16" t="s">
        <v>14</v>
      </c>
      <c r="C16" s="2">
        <f>+C13+C14+C13*C14</f>
        <v>0.1648</v>
      </c>
      <c r="F16" s="1">
        <v>0.05</v>
      </c>
      <c r="G16">
        <v>5272.2992164941897</v>
      </c>
    </row>
    <row r="17" spans="2:7" x14ac:dyDescent="0.2">
      <c r="B17" t="s">
        <v>13</v>
      </c>
      <c r="C17" s="3">
        <f>NPV(C16,D8:H8)</f>
        <v>4393.9413990514422</v>
      </c>
      <c r="F17" s="1">
        <v>0.06</v>
      </c>
      <c r="G17">
        <v>5130.3993548507478</v>
      </c>
    </row>
    <row r="18" spans="2:7" x14ac:dyDescent="0.2">
      <c r="F18" s="1">
        <v>7.0000000000000007E-2</v>
      </c>
      <c r="G18">
        <v>4994.4779032168135</v>
      </c>
    </row>
    <row r="19" spans="2:7" x14ac:dyDescent="0.2">
      <c r="B19" t="s">
        <v>15</v>
      </c>
      <c r="D19" s="1">
        <f>+InflaceDaně!C16</f>
        <v>0.05</v>
      </c>
      <c r="F19" s="1">
        <v>0.08</v>
      </c>
      <c r="G19">
        <v>4864.2119419030269</v>
      </c>
    </row>
    <row r="20" spans="2:7" x14ac:dyDescent="0.2">
      <c r="B20" t="s">
        <v>16</v>
      </c>
      <c r="D20" s="1">
        <f>+D19</f>
        <v>0.05</v>
      </c>
      <c r="F20" s="1">
        <v>0.09</v>
      </c>
      <c r="G20">
        <v>4739.2993587252904</v>
      </c>
    </row>
    <row r="21" spans="2:7" x14ac:dyDescent="0.2">
      <c r="F21" s="1">
        <v>0.1</v>
      </c>
      <c r="G21">
        <v>4619.4573083167461</v>
      </c>
    </row>
    <row r="22" spans="2:7" x14ac:dyDescent="0.2">
      <c r="F22" s="1">
        <v>0.11</v>
      </c>
      <c r="G22">
        <v>4504.4207995132529</v>
      </c>
    </row>
    <row r="23" spans="2:7" x14ac:dyDescent="0.2">
      <c r="F23" s="1">
        <v>0.12</v>
      </c>
      <c r="G23">
        <v>4393.9413990514422</v>
      </c>
    </row>
    <row r="24" spans="2:7" x14ac:dyDescent="0.2">
      <c r="F24" s="1">
        <v>0.13</v>
      </c>
      <c r="G24">
        <v>4287.7860409974001</v>
      </c>
    </row>
    <row r="25" spans="2:7" x14ac:dyDescent="0.2">
      <c r="F25" s="1">
        <v>0.14000000000000001</v>
      </c>
      <c r="G25">
        <v>4185.7359323748242</v>
      </c>
    </row>
    <row r="26" spans="2:7" x14ac:dyDescent="0.2">
      <c r="F26" s="1">
        <v>0.15</v>
      </c>
      <c r="G26">
        <v>4087.5855463999337</v>
      </c>
    </row>
    <row r="27" spans="2:7" x14ac:dyDescent="0.2">
      <c r="F27" s="1">
        <v>0.16</v>
      </c>
      <c r="G27">
        <v>3993.1416955684535</v>
      </c>
    </row>
    <row r="28" spans="2:7" x14ac:dyDescent="0.2">
      <c r="F28" s="1">
        <v>0.17</v>
      </c>
      <c r="G28">
        <v>3902.2226775898694</v>
      </c>
    </row>
    <row r="29" spans="2:7" x14ac:dyDescent="0.2">
      <c r="F29" s="1">
        <v>0.18</v>
      </c>
      <c r="G29">
        <v>3814.6574878355204</v>
      </c>
    </row>
    <row r="30" spans="2:7" x14ac:dyDescent="0.2">
      <c r="F30" s="1">
        <v>0.19</v>
      </c>
      <c r="G30">
        <v>3730.2850925687048</v>
      </c>
    </row>
    <row r="31" spans="2:7" x14ac:dyDescent="0.2">
      <c r="F31" s="1">
        <v>0.2</v>
      </c>
      <c r="G31">
        <v>3648.9537577649303</v>
      </c>
    </row>
    <row r="32" spans="2:7" x14ac:dyDescent="0.2">
      <c r="F32" s="1">
        <v>0.21</v>
      </c>
      <c r="G32">
        <v>3570.520428815149</v>
      </c>
    </row>
    <row r="33" spans="6:7" x14ac:dyDescent="0.2">
      <c r="F33" s="1">
        <v>0.22</v>
      </c>
      <c r="G33">
        <v>3494.8501568406236</v>
      </c>
    </row>
    <row r="34" spans="6:7" x14ac:dyDescent="0.2">
      <c r="F34" s="1">
        <v>0.23</v>
      </c>
      <c r="G34">
        <v>3421.8155677401924</v>
      </c>
    </row>
    <row r="35" spans="6:7" x14ac:dyDescent="0.2">
      <c r="F35" s="1">
        <v>0.24</v>
      </c>
      <c r="G35">
        <v>3351.2963704437789</v>
      </c>
    </row>
    <row r="36" spans="6:7" x14ac:dyDescent="0.2">
      <c r="F36" s="1">
        <v>0.25</v>
      </c>
      <c r="G36">
        <v>3283.1789011643095</v>
      </c>
    </row>
    <row r="37" spans="6:7" x14ac:dyDescent="0.2">
      <c r="F37" s="1">
        <v>0.26</v>
      </c>
      <c r="G37">
        <v>3217.3557007273575</v>
      </c>
    </row>
    <row r="38" spans="6:7" x14ac:dyDescent="0.2">
      <c r="F38" s="1">
        <v>0.27</v>
      </c>
      <c r="G38">
        <v>3153.7251223171775</v>
      </c>
    </row>
    <row r="39" spans="6:7" x14ac:dyDescent="0.2">
      <c r="F39" s="1">
        <v>0.28000000000000003</v>
      </c>
      <c r="G39">
        <v>3092.1909672121133</v>
      </c>
    </row>
    <row r="40" spans="6:7" x14ac:dyDescent="0.2">
      <c r="F40" s="1">
        <v>0.28999999999999998</v>
      </c>
      <c r="G40">
        <v>3032.6621462944067</v>
      </c>
    </row>
    <row r="41" spans="6:7" x14ac:dyDescent="0.2">
      <c r="F41" s="1">
        <v>0.3</v>
      </c>
      <c r="G41">
        <v>2975.052365311316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InflaceDaně</vt:lpstr>
      <vt:lpstr>List2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2021-04-08T06:27:59Z</dcterms:created>
  <dcterms:modified xsi:type="dcterms:W3CDTF">2023-03-01T10:11:13Z</dcterms:modified>
</cp:coreProperties>
</file>