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Olda\Vyuka\ZFM\"/>
    </mc:Choice>
  </mc:AlternateContent>
  <bookViews>
    <workbookView xWindow="0" yWindow="0" windowWidth="28800" windowHeight="12300"/>
  </bookViews>
  <sheets>
    <sheet name="List1" sheetId="1" r:id="rId1"/>
  </sheets>
  <definedNames>
    <definedName name="solver_adj" localSheetId="0" hidden="1">List1!$C$35:$C$38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List1!$E$35</definedName>
    <definedName name="solver_lhs2" localSheetId="0" hidden="1">List1!$E$36</definedName>
    <definedName name="solver_lhs3" localSheetId="0" hidden="1">List1!$E$37</definedName>
    <definedName name="solver_lhs4" localSheetId="0" hidden="1">List1!$E$38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List1!$D$39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List1!$F$32</definedName>
    <definedName name="solver_rhs2" localSheetId="0" hidden="1">List1!$F$32</definedName>
    <definedName name="solver_rhs3" localSheetId="0" hidden="1">List1!$F$32</definedName>
    <definedName name="solver_rhs4" localSheetId="0" hidden="1">List1!$F$32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/>
  <c r="H52" i="1"/>
  <c r="H51" i="1"/>
  <c r="H50" i="1"/>
  <c r="G52" i="1"/>
  <c r="G51" i="1"/>
  <c r="G50" i="1"/>
  <c r="G49" i="1"/>
  <c r="F53" i="1"/>
  <c r="D56" i="1" s="1"/>
  <c r="F52" i="1"/>
  <c r="F51" i="1"/>
  <c r="F50" i="1"/>
  <c r="F49" i="1"/>
  <c r="D55" i="1"/>
  <c r="C27" i="1"/>
  <c r="C26" i="1"/>
  <c r="C25" i="1"/>
  <c r="C24" i="1"/>
  <c r="C43" i="1"/>
  <c r="C44" i="1" s="1"/>
  <c r="D38" i="1"/>
  <c r="D37" i="1"/>
  <c r="D36" i="1"/>
  <c r="D35" i="1"/>
  <c r="C29" i="1"/>
  <c r="C30" i="1" s="1"/>
  <c r="F16" i="1"/>
  <c r="F17" i="1"/>
  <c r="F18" i="1"/>
  <c r="F15" i="1"/>
  <c r="E18" i="1"/>
  <c r="E17" i="1"/>
  <c r="E16" i="1"/>
  <c r="E15" i="1"/>
  <c r="E19" i="1"/>
  <c r="D18" i="1"/>
  <c r="D17" i="1"/>
  <c r="D16" i="1"/>
  <c r="D15" i="1"/>
  <c r="C18" i="1"/>
  <c r="C17" i="1"/>
  <c r="C16" i="1"/>
  <c r="C15" i="1"/>
  <c r="H53" i="1" l="1"/>
  <c r="D39" i="1"/>
  <c r="E37" i="1" s="1"/>
  <c r="H54" i="1" l="1"/>
  <c r="E38" i="1"/>
  <c r="E35" i="1"/>
  <c r="E36" i="1"/>
  <c r="I51" i="1" l="1"/>
  <c r="I52" i="1"/>
  <c r="I50" i="1"/>
  <c r="I53" i="1"/>
</calcChain>
</file>

<file path=xl/sharedStrings.xml><?xml version="1.0" encoding="utf-8"?>
<sst xmlns="http://schemas.openxmlformats.org/spreadsheetml/2006/main" count="63" uniqueCount="33">
  <si>
    <t>Příklad na burzovní index</t>
  </si>
  <si>
    <t>Vytvořte burzovní index ZFM pro následující burzu:</t>
  </si>
  <si>
    <t>Název firmy</t>
  </si>
  <si>
    <t>Počet akcií</t>
  </si>
  <si>
    <t>Počet volně obchodovatelných akcií</t>
  </si>
  <si>
    <t>Kurz</t>
  </si>
  <si>
    <t>A</t>
  </si>
  <si>
    <t>B</t>
  </si>
  <si>
    <t>C</t>
  </si>
  <si>
    <t>D</t>
  </si>
  <si>
    <t>Výpočet</t>
  </si>
  <si>
    <t>Počáteční hodnotu indexu nastavte na 1000 bodů. Určete, jakou váhu mají jednotlivé firmy.</t>
  </si>
  <si>
    <t>kapitalizace</t>
  </si>
  <si>
    <t>FFF</t>
  </si>
  <si>
    <t>Základní hodnota</t>
  </si>
  <si>
    <t>Podíl na indexu</t>
  </si>
  <si>
    <t>Jak se změní hodnota indexu, pokud akcie A až C vzrostou o 15 % a akcie D klesne o 1 %?</t>
  </si>
  <si>
    <t>kurz</t>
  </si>
  <si>
    <t>Nový index</t>
  </si>
  <si>
    <t>Změna</t>
  </si>
  <si>
    <t>Nastavte redukční faktory tak, aby váha libovolných akcií nepřesáhla 30 %</t>
  </si>
  <si>
    <t>redukční faktor</t>
  </si>
  <si>
    <t>Jaká je hodnota indexu s redukčními faktory po změně ceny jako v předešlém výpočtu?</t>
  </si>
  <si>
    <t>změna</t>
  </si>
  <si>
    <t>Vypočítejte index zřetězení, pokud vyřadíte z ZFM akcie A a zařadíte akcie E, potřebné údaje jsou v následující tabulce</t>
  </si>
  <si>
    <t>E</t>
  </si>
  <si>
    <t>Hodnota původního indexu</t>
  </si>
  <si>
    <t>nová báze</t>
  </si>
  <si>
    <t>Hodnota nového indexu</t>
  </si>
  <si>
    <t>RF</t>
  </si>
  <si>
    <t>Faktor zřetězení</t>
  </si>
  <si>
    <t>podíl na indexu</t>
  </si>
  <si>
    <t>ZFM po úpravě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</si>
</sst>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72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4" fontId="0" fillId="0" borderId="0" xfId="0" applyNumberFormat="1"/>
    <xf numFmtId="9" fontId="0" fillId="0" borderId="0" xfId="0" applyNumberForma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C31" sqref="C31"/>
    </sheetView>
  </sheetViews>
  <sheetFormatPr defaultRowHeight="15" x14ac:dyDescent="0.25"/>
  <cols>
    <col min="2" max="2" width="11.140625" customWidth="1"/>
    <col min="3" max="3" width="13" customWidth="1"/>
    <col min="4" max="4" width="22.42578125" customWidth="1"/>
    <col min="5" max="5" width="11.7109375" customWidth="1"/>
    <col min="7" max="8" width="12" bestFit="1" customWidth="1"/>
  </cols>
  <sheetData>
    <row r="1" spans="1:6" x14ac:dyDescent="0.25">
      <c r="A1" t="s">
        <v>0</v>
      </c>
    </row>
    <row r="3" spans="1:6" x14ac:dyDescent="0.25">
      <c r="A3" t="s">
        <v>1</v>
      </c>
    </row>
    <row r="5" spans="1:6" ht="27.75" customHeight="1" x14ac:dyDescent="0.25">
      <c r="B5" t="s">
        <v>2</v>
      </c>
      <c r="C5" t="s">
        <v>3</v>
      </c>
      <c r="D5" s="1" t="s">
        <v>4</v>
      </c>
      <c r="E5" t="s">
        <v>5</v>
      </c>
    </row>
    <row r="6" spans="1:6" x14ac:dyDescent="0.25">
      <c r="B6" t="s">
        <v>6</v>
      </c>
      <c r="C6" s="2">
        <v>2000</v>
      </c>
      <c r="D6" s="2">
        <v>2000</v>
      </c>
      <c r="E6" s="2">
        <v>535</v>
      </c>
    </row>
    <row r="7" spans="1:6" x14ac:dyDescent="0.25">
      <c r="B7" t="s">
        <v>7</v>
      </c>
      <c r="C7" s="2">
        <v>4500</v>
      </c>
      <c r="D7" s="2">
        <v>2000</v>
      </c>
      <c r="E7" s="2">
        <v>2589</v>
      </c>
    </row>
    <row r="8" spans="1:6" x14ac:dyDescent="0.25">
      <c r="B8" t="s">
        <v>8</v>
      </c>
      <c r="C8" s="2">
        <v>22000</v>
      </c>
      <c r="D8" s="2">
        <v>20000</v>
      </c>
      <c r="E8" s="2">
        <v>125</v>
      </c>
    </row>
    <row r="9" spans="1:6" x14ac:dyDescent="0.25">
      <c r="B9" t="s">
        <v>9</v>
      </c>
      <c r="C9" s="2">
        <v>17800</v>
      </c>
      <c r="D9" s="2">
        <v>14000</v>
      </c>
      <c r="E9" s="2">
        <v>14568</v>
      </c>
    </row>
    <row r="11" spans="1:6" x14ac:dyDescent="0.25">
      <c r="A11" t="s">
        <v>11</v>
      </c>
    </row>
    <row r="13" spans="1:6" x14ac:dyDescent="0.25">
      <c r="A13" t="s">
        <v>10</v>
      </c>
      <c r="C13" t="s">
        <v>12</v>
      </c>
    </row>
    <row r="14" spans="1:6" x14ac:dyDescent="0.25">
      <c r="B14" t="s">
        <v>2</v>
      </c>
      <c r="D14" t="s">
        <v>13</v>
      </c>
      <c r="E14" t="s">
        <v>12</v>
      </c>
      <c r="F14" t="s">
        <v>15</v>
      </c>
    </row>
    <row r="15" spans="1:6" x14ac:dyDescent="0.25">
      <c r="B15" t="s">
        <v>6</v>
      </c>
      <c r="C15" s="2">
        <f>+C6*E6</f>
        <v>1070000</v>
      </c>
      <c r="D15" s="4">
        <f>+ROUND(D6/C6,2)</f>
        <v>1</v>
      </c>
      <c r="E15" s="2">
        <f>+D15*C15</f>
        <v>1070000</v>
      </c>
      <c r="F15" s="5">
        <f>+E15/$E$19</f>
        <v>5.0104438253013514E-3</v>
      </c>
    </row>
    <row r="16" spans="1:6" x14ac:dyDescent="0.25">
      <c r="B16" t="s">
        <v>7</v>
      </c>
      <c r="C16" s="2">
        <f t="shared" ref="C16:C18" si="0">+C7*E7</f>
        <v>11650500</v>
      </c>
      <c r="D16" s="4">
        <f t="shared" ref="D16:D18" si="1">+ROUND(D7/C7,2)</f>
        <v>0.44</v>
      </c>
      <c r="E16" s="2">
        <f t="shared" ref="E16:E18" si="2">+D16*C16</f>
        <v>5126220</v>
      </c>
      <c r="F16" s="5">
        <f>+E16/$E$19</f>
        <v>2.4004333968351676E-2</v>
      </c>
    </row>
    <row r="17" spans="1:6" x14ac:dyDescent="0.25">
      <c r="B17" t="s">
        <v>8</v>
      </c>
      <c r="C17" s="2">
        <f t="shared" si="0"/>
        <v>2750000</v>
      </c>
      <c r="D17" s="4">
        <f t="shared" si="1"/>
        <v>0.91</v>
      </c>
      <c r="E17" s="2">
        <f t="shared" si="2"/>
        <v>2502500</v>
      </c>
      <c r="F17" s="5">
        <f>+E17/$E$19</f>
        <v>1.1718351096090311E-2</v>
      </c>
    </row>
    <row r="18" spans="1:6" x14ac:dyDescent="0.25">
      <c r="B18" t="s">
        <v>9</v>
      </c>
      <c r="C18" s="2">
        <f t="shared" si="0"/>
        <v>259310400</v>
      </c>
      <c r="D18" s="4">
        <f t="shared" si="1"/>
        <v>0.79</v>
      </c>
      <c r="E18" s="2">
        <f t="shared" si="2"/>
        <v>204855216</v>
      </c>
      <c r="F18" s="5">
        <f>+E18/$E$19</f>
        <v>0.95926687111025666</v>
      </c>
    </row>
    <row r="19" spans="1:6" x14ac:dyDescent="0.25">
      <c r="B19" t="s">
        <v>14</v>
      </c>
      <c r="E19" s="2">
        <f>SUMPRODUCT(D15:D18,C15:C18)</f>
        <v>213553936</v>
      </c>
    </row>
    <row r="21" spans="1:6" x14ac:dyDescent="0.25">
      <c r="A21" t="s">
        <v>16</v>
      </c>
    </row>
    <row r="23" spans="1:6" x14ac:dyDescent="0.25">
      <c r="B23" t="s">
        <v>2</v>
      </c>
      <c r="C23" t="s">
        <v>17</v>
      </c>
      <c r="D23" t="s">
        <v>23</v>
      </c>
    </row>
    <row r="24" spans="1:6" x14ac:dyDescent="0.25">
      <c r="B24" t="s">
        <v>6</v>
      </c>
      <c r="C24" s="6">
        <f>+E6*(1+D24)</f>
        <v>615.25</v>
      </c>
      <c r="D24" s="7">
        <v>0.15</v>
      </c>
    </row>
    <row r="25" spans="1:6" x14ac:dyDescent="0.25">
      <c r="B25" t="s">
        <v>7</v>
      </c>
      <c r="C25" s="6">
        <f t="shared" ref="C25:C27" si="3">+E7*(1+D25)</f>
        <v>2977.35</v>
      </c>
      <c r="D25" s="7">
        <v>0.15</v>
      </c>
    </row>
    <row r="26" spans="1:6" x14ac:dyDescent="0.25">
      <c r="B26" t="s">
        <v>8</v>
      </c>
      <c r="C26" s="6">
        <f t="shared" si="3"/>
        <v>143.75</v>
      </c>
      <c r="D26" s="7">
        <v>0.15</v>
      </c>
    </row>
    <row r="27" spans="1:6" x14ac:dyDescent="0.25">
      <c r="B27" t="s">
        <v>9</v>
      </c>
      <c r="C27" s="6">
        <f t="shared" si="3"/>
        <v>14422.32</v>
      </c>
      <c r="D27" s="7">
        <v>-0.01</v>
      </c>
    </row>
    <row r="29" spans="1:6" x14ac:dyDescent="0.25">
      <c r="B29" t="s">
        <v>18</v>
      </c>
      <c r="C29" s="4">
        <f>+SUMPRODUCT(C24:C27,C6:C9,D15:D18)/E19*1000</f>
        <v>996.51730062235902</v>
      </c>
    </row>
    <row r="30" spans="1:6" x14ac:dyDescent="0.25">
      <c r="B30" t="s">
        <v>19</v>
      </c>
      <c r="C30" s="5">
        <f>+C29/1000-1</f>
        <v>-3.4826993776410076E-3</v>
      </c>
    </row>
    <row r="32" spans="1:6" x14ac:dyDescent="0.25">
      <c r="A32" t="s">
        <v>20</v>
      </c>
    </row>
    <row r="34" spans="1:9" x14ac:dyDescent="0.25">
      <c r="B34" t="s">
        <v>2</v>
      </c>
      <c r="C34" t="s">
        <v>21</v>
      </c>
      <c r="D34" t="s">
        <v>12</v>
      </c>
      <c r="E34" t="s">
        <v>15</v>
      </c>
    </row>
    <row r="35" spans="1:9" x14ac:dyDescent="0.25">
      <c r="B35" t="s">
        <v>6</v>
      </c>
      <c r="C35">
        <v>1</v>
      </c>
      <c r="D35" s="2">
        <f>+C35*E15</f>
        <v>1070000</v>
      </c>
      <c r="E35" s="5">
        <f>+D35/$D$39</f>
        <v>0.12450731478100553</v>
      </c>
    </row>
    <row r="36" spans="1:9" x14ac:dyDescent="0.25">
      <c r="B36" t="s">
        <v>7</v>
      </c>
      <c r="C36">
        <v>0.5</v>
      </c>
      <c r="D36" s="2">
        <f t="shared" ref="D36:D38" si="4">+C36*E16</f>
        <v>2563110</v>
      </c>
      <c r="E36" s="5">
        <f t="shared" ref="E36:E38" si="5">+D36/$D$39</f>
        <v>0.29824854540966644</v>
      </c>
    </row>
    <row r="37" spans="1:9" x14ac:dyDescent="0.25">
      <c r="B37" t="s">
        <v>8</v>
      </c>
      <c r="C37">
        <v>1</v>
      </c>
      <c r="D37" s="2">
        <f t="shared" si="4"/>
        <v>2502500</v>
      </c>
      <c r="E37" s="5">
        <f t="shared" si="5"/>
        <v>0.29119584601819287</v>
      </c>
    </row>
    <row r="38" spans="1:9" x14ac:dyDescent="0.25">
      <c r="B38" t="s">
        <v>9</v>
      </c>
      <c r="C38">
        <v>1.2E-2</v>
      </c>
      <c r="D38" s="2">
        <f t="shared" si="4"/>
        <v>2458262.5920000002</v>
      </c>
      <c r="E38" s="5">
        <f t="shared" si="5"/>
        <v>0.28604829379113517</v>
      </c>
    </row>
    <row r="39" spans="1:9" x14ac:dyDescent="0.25">
      <c r="C39" t="s">
        <v>27</v>
      </c>
      <c r="D39" s="2">
        <f>SUM(D35:D38)</f>
        <v>8593872.5920000002</v>
      </c>
    </row>
    <row r="41" spans="1:9" x14ac:dyDescent="0.25">
      <c r="A41" t="s">
        <v>22</v>
      </c>
    </row>
    <row r="43" spans="1:9" x14ac:dyDescent="0.25">
      <c r="B43" t="s">
        <v>18</v>
      </c>
      <c r="C43" s="4">
        <f>SUMPRODUCT(C6:C9,C24:C27,D15:D18,C35:C38)/D39*1000</f>
        <v>1104.2322729934185</v>
      </c>
    </row>
    <row r="44" spans="1:9" x14ac:dyDescent="0.25">
      <c r="B44" t="s">
        <v>19</v>
      </c>
      <c r="C44" s="5">
        <f>+C43/1000-1</f>
        <v>0.10423227299341842</v>
      </c>
    </row>
    <row r="46" spans="1:9" x14ac:dyDescent="0.25">
      <c r="A46" t="s">
        <v>24</v>
      </c>
    </row>
    <row r="48" spans="1:9" ht="30" x14ac:dyDescent="0.25">
      <c r="B48" t="s">
        <v>2</v>
      </c>
      <c r="C48" t="s">
        <v>3</v>
      </c>
      <c r="D48" s="1" t="s">
        <v>4</v>
      </c>
      <c r="E48" t="s">
        <v>5</v>
      </c>
      <c r="F48" t="s">
        <v>13</v>
      </c>
      <c r="G48" t="s">
        <v>29</v>
      </c>
      <c r="H48" t="s">
        <v>12</v>
      </c>
      <c r="I48" t="s">
        <v>31</v>
      </c>
    </row>
    <row r="49" spans="2:9" x14ac:dyDescent="0.25">
      <c r="B49" t="s">
        <v>6</v>
      </c>
      <c r="C49" s="2">
        <v>2000</v>
      </c>
      <c r="D49" s="2">
        <v>2000</v>
      </c>
      <c r="E49" s="2">
        <v>645</v>
      </c>
      <c r="F49">
        <f>+D49/C49</f>
        <v>1</v>
      </c>
      <c r="G49">
        <f>+C35</f>
        <v>1</v>
      </c>
    </row>
    <row r="50" spans="2:9" x14ac:dyDescent="0.25">
      <c r="B50" t="s">
        <v>7</v>
      </c>
      <c r="C50" s="2">
        <v>4500</v>
      </c>
      <c r="D50" s="2">
        <v>2000</v>
      </c>
      <c r="E50" s="2">
        <v>2400</v>
      </c>
      <c r="F50" s="4">
        <f t="shared" ref="F50:F53" si="6">+D50/C50</f>
        <v>0.44444444444444442</v>
      </c>
      <c r="G50">
        <f t="shared" ref="G50:G52" si="7">+C36</f>
        <v>0.5</v>
      </c>
      <c r="H50">
        <f>+G50*F50*E50*C50</f>
        <v>2399999.9999999995</v>
      </c>
      <c r="I50" s="5">
        <f>+H50/$H$54</f>
        <v>0.21778584392014516</v>
      </c>
    </row>
    <row r="51" spans="2:9" x14ac:dyDescent="0.25">
      <c r="B51" t="s">
        <v>8</v>
      </c>
      <c r="C51" s="2">
        <v>22000</v>
      </c>
      <c r="D51" s="2">
        <v>20000</v>
      </c>
      <c r="E51" s="2">
        <v>135</v>
      </c>
      <c r="F51" s="4">
        <f t="shared" si="6"/>
        <v>0.90909090909090906</v>
      </c>
      <c r="G51">
        <f t="shared" si="7"/>
        <v>1</v>
      </c>
      <c r="H51">
        <f t="shared" ref="H51:H53" si="8">+G51*F51*E51*C51</f>
        <v>2700000</v>
      </c>
      <c r="I51" s="5">
        <f t="shared" ref="I51:I53" si="9">+H51/$H$54</f>
        <v>0.24500907441016334</v>
      </c>
    </row>
    <row r="52" spans="2:9" x14ac:dyDescent="0.25">
      <c r="B52" t="s">
        <v>9</v>
      </c>
      <c r="C52" s="2">
        <v>17800</v>
      </c>
      <c r="D52" s="2">
        <v>14000</v>
      </c>
      <c r="E52" s="2">
        <v>15000</v>
      </c>
      <c r="F52" s="4">
        <f t="shared" si="6"/>
        <v>0.7865168539325843</v>
      </c>
      <c r="G52">
        <f t="shared" si="7"/>
        <v>1.2E-2</v>
      </c>
      <c r="H52">
        <f t="shared" si="8"/>
        <v>2520000.0000000005</v>
      </c>
      <c r="I52" s="5">
        <f t="shared" si="9"/>
        <v>0.22867513611615251</v>
      </c>
    </row>
    <row r="53" spans="2:9" x14ac:dyDescent="0.25">
      <c r="B53" t="s">
        <v>25</v>
      </c>
      <c r="C53" s="2">
        <v>14800</v>
      </c>
      <c r="D53" s="2">
        <v>4000</v>
      </c>
      <c r="E53" s="2">
        <v>850</v>
      </c>
      <c r="F53" s="4">
        <f t="shared" si="6"/>
        <v>0.27027027027027029</v>
      </c>
      <c r="G53" s="2">
        <v>1</v>
      </c>
      <c r="H53">
        <f t="shared" si="8"/>
        <v>3400000</v>
      </c>
      <c r="I53" s="5">
        <f t="shared" si="9"/>
        <v>0.30852994555353902</v>
      </c>
    </row>
    <row r="54" spans="2:9" x14ac:dyDescent="0.25">
      <c r="H54">
        <f>SUM(H50:H53)</f>
        <v>11020000</v>
      </c>
    </row>
    <row r="55" spans="2:9" x14ac:dyDescent="0.25">
      <c r="B55" t="s">
        <v>26</v>
      </c>
      <c r="D55" s="6">
        <f>SUMPRODUCT(C6:C9,D15:D18,C35:C38,E49:E52)/D39*1000</f>
        <v>1035.6052995578318</v>
      </c>
    </row>
    <row r="56" spans="2:9" x14ac:dyDescent="0.25">
      <c r="B56" t="s">
        <v>28</v>
      </c>
      <c r="D56" s="6">
        <f>SUMPRODUCT(C50:C53,E50:E53,F50:F53,G50:G53)/D39*1000</f>
        <v>1282.3089802679262</v>
      </c>
    </row>
    <row r="57" spans="2:9" x14ac:dyDescent="0.25">
      <c r="B57" t="s">
        <v>30</v>
      </c>
      <c r="D57" s="3">
        <f>+D55/D56</f>
        <v>0.80760980036297647</v>
      </c>
    </row>
    <row r="58" spans="2:9" x14ac:dyDescent="0.25">
      <c r="B58" t="s">
        <v>32</v>
      </c>
      <c r="D58" s="6">
        <f>+D57*D56</f>
        <v>1035.6052995578318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ČVUT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Stary, Oldrich</dc:creator>
  <cp:lastModifiedBy>Stary, Oldrich</cp:lastModifiedBy>
  <dcterms:created xsi:type="dcterms:W3CDTF">2019-01-03T07:49:37Z</dcterms:created>
  <dcterms:modified xsi:type="dcterms:W3CDTF">2019-01-03T09:13:03Z</dcterms:modified>
</cp:coreProperties>
</file>